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" windowWidth="10008" windowHeight="10008"/>
  </bookViews>
  <sheets>
    <sheet name="podminky" sheetId="4" r:id="rId1"/>
    <sheet name="100-14-04-02" sheetId="1" r:id="rId2"/>
    <sheet name="100-14-04-02-HSV" sheetId="2" r:id="rId3"/>
    <sheet name="100-14-04-02-PSV" sheetId="3" r:id="rId4"/>
  </sheets>
  <definedNames>
    <definedName name="_xlnm.Print_Titles" localSheetId="0">podminky!$1:$5</definedName>
    <definedName name="_xlnm.Print_Area" localSheetId="1">'100-14-04-02'!$A:$L</definedName>
    <definedName name="_xlnm.Print_Area" localSheetId="2">'100-14-04-02-HSV'!$A:$G</definedName>
    <definedName name="_xlnm.Print_Area" localSheetId="3">'100-14-04-02-PSV'!$A:$G</definedName>
    <definedName name="_xlnm.Print_Area" localSheetId="0">podminky!$A$1:$B$32</definedName>
    <definedName name="OLE_LINK1" localSheetId="0">podminky!#REF!</definedName>
  </definedNames>
  <calcPr calcId="145621"/>
</workbook>
</file>

<file path=xl/calcChain.xml><?xml version="1.0" encoding="utf-8"?>
<calcChain xmlns="http://schemas.openxmlformats.org/spreadsheetml/2006/main">
  <c r="N43" i="3" l="1"/>
  <c r="N41" i="3"/>
  <c r="O41" i="3" s="1"/>
  <c r="M41" i="3"/>
  <c r="K41" i="3"/>
  <c r="I41" i="3"/>
  <c r="G41" i="3"/>
  <c r="N37" i="3"/>
  <c r="N35" i="3"/>
  <c r="O35" i="3" s="1"/>
  <c r="M35" i="3"/>
  <c r="K35" i="3"/>
  <c r="I35" i="3"/>
  <c r="G35" i="3"/>
  <c r="N34" i="3"/>
  <c r="O34" i="3" s="1"/>
  <c r="M34" i="3"/>
  <c r="K34" i="3"/>
  <c r="I34" i="3"/>
  <c r="G34" i="3"/>
  <c r="N33" i="3"/>
  <c r="O33" i="3" s="1"/>
  <c r="M33" i="3"/>
  <c r="K33" i="3"/>
  <c r="I33" i="3"/>
  <c r="G33" i="3"/>
  <c r="N32" i="3"/>
  <c r="O32" i="3" s="1"/>
  <c r="M32" i="3"/>
  <c r="K32" i="3"/>
  <c r="I32" i="3"/>
  <c r="G32" i="3"/>
  <c r="N31" i="3"/>
  <c r="O31" i="3" s="1"/>
  <c r="M31" i="3"/>
  <c r="K31" i="3"/>
  <c r="I31" i="3"/>
  <c r="G31" i="3"/>
  <c r="N30" i="3"/>
  <c r="O30" i="3" s="1"/>
  <c r="M30" i="3"/>
  <c r="K30" i="3"/>
  <c r="I30" i="3"/>
  <c r="G30" i="3"/>
  <c r="N29" i="3"/>
  <c r="O29" i="3" s="1"/>
  <c r="M29" i="3"/>
  <c r="K29" i="3"/>
  <c r="I29" i="3"/>
  <c r="G29" i="3"/>
  <c r="N28" i="3"/>
  <c r="O28" i="3" s="1"/>
  <c r="M28" i="3"/>
  <c r="K28" i="3"/>
  <c r="I28" i="3"/>
  <c r="G28" i="3"/>
  <c r="N27" i="3"/>
  <c r="O27" i="3" s="1"/>
  <c r="M27" i="3"/>
  <c r="K27" i="3"/>
  <c r="I27" i="3"/>
  <c r="G27" i="3"/>
  <c r="N26" i="3"/>
  <c r="O26" i="3" s="1"/>
  <c r="M26" i="3"/>
  <c r="K26" i="3"/>
  <c r="I26" i="3"/>
  <c r="G26" i="3"/>
  <c r="N25" i="3"/>
  <c r="O25" i="3" s="1"/>
  <c r="M25" i="3"/>
  <c r="K25" i="3"/>
  <c r="I25" i="3"/>
  <c r="G25" i="3"/>
  <c r="R1" i="3" s="1"/>
  <c r="F19" i="1" s="1"/>
  <c r="N24" i="3"/>
  <c r="O24" i="3" s="1"/>
  <c r="M24" i="3"/>
  <c r="K24" i="3"/>
  <c r="I24" i="3"/>
  <c r="G24" i="3"/>
  <c r="N23" i="3"/>
  <c r="O23" i="3" s="1"/>
  <c r="M23" i="3"/>
  <c r="K23" i="3"/>
  <c r="I23" i="3"/>
  <c r="G23" i="3"/>
  <c r="N21" i="3"/>
  <c r="O21" i="3" s="1"/>
  <c r="M21" i="3"/>
  <c r="K21" i="3"/>
  <c r="I21" i="3"/>
  <c r="G21" i="3"/>
  <c r="N19" i="3"/>
  <c r="O19" i="3" s="1"/>
  <c r="M19" i="3"/>
  <c r="K19" i="3"/>
  <c r="I19" i="3"/>
  <c r="G19" i="3"/>
  <c r="N17" i="3"/>
  <c r="O17" i="3" s="1"/>
  <c r="M17" i="3"/>
  <c r="K17" i="3"/>
  <c r="I17" i="3"/>
  <c r="G17" i="3"/>
  <c r="N15" i="3"/>
  <c r="O15" i="3" s="1"/>
  <c r="M15" i="3"/>
  <c r="K15" i="3"/>
  <c r="I15" i="3"/>
  <c r="G15" i="3"/>
  <c r="N13" i="3"/>
  <c r="O13" i="3" s="1"/>
  <c r="M13" i="3"/>
  <c r="K13" i="3"/>
  <c r="I13" i="3"/>
  <c r="G13" i="3"/>
  <c r="N11" i="3"/>
  <c r="O11" i="3" s="1"/>
  <c r="M11" i="3"/>
  <c r="K11" i="3"/>
  <c r="I11" i="3"/>
  <c r="G11" i="3"/>
  <c r="Z1" i="3"/>
  <c r="Z3" i="3" s="1"/>
  <c r="Y1" i="3"/>
  <c r="Y3" i="3" s="1"/>
  <c r="X1" i="3"/>
  <c r="X3" i="3" s="1"/>
  <c r="U1" i="3"/>
  <c r="F22" i="1" s="1"/>
  <c r="T1" i="3"/>
  <c r="F21" i="1" s="1"/>
  <c r="S1" i="3"/>
  <c r="F20" i="1" s="1"/>
  <c r="N50" i="2"/>
  <c r="N46" i="2"/>
  <c r="O46" i="2" s="1"/>
  <c r="M46" i="2"/>
  <c r="K46" i="2"/>
  <c r="I46" i="2"/>
  <c r="G46" i="2"/>
  <c r="N45" i="2"/>
  <c r="O45" i="2" s="1"/>
  <c r="M45" i="2"/>
  <c r="K45" i="2"/>
  <c r="I45" i="2"/>
  <c r="G45" i="2"/>
  <c r="N44" i="2"/>
  <c r="O44" i="2" s="1"/>
  <c r="M44" i="2"/>
  <c r="K44" i="2"/>
  <c r="I44" i="2"/>
  <c r="G44" i="2"/>
  <c r="N42" i="2"/>
  <c r="O42" i="2" s="1"/>
  <c r="M42" i="2"/>
  <c r="K42" i="2"/>
  <c r="I42" i="2"/>
  <c r="G42" i="2"/>
  <c r="N40" i="2"/>
  <c r="O40" i="2" s="1"/>
  <c r="M40" i="2"/>
  <c r="K40" i="2"/>
  <c r="I40" i="2"/>
  <c r="G40" i="2"/>
  <c r="N38" i="2"/>
  <c r="O38" i="2" s="1"/>
  <c r="M38" i="2"/>
  <c r="K38" i="2"/>
  <c r="I38" i="2"/>
  <c r="G38" i="2"/>
  <c r="N36" i="2"/>
  <c r="O36" i="2" s="1"/>
  <c r="M36" i="2"/>
  <c r="K36" i="2"/>
  <c r="I36" i="2"/>
  <c r="G36" i="2"/>
  <c r="N34" i="2"/>
  <c r="O34" i="2" s="1"/>
  <c r="M34" i="2"/>
  <c r="K34" i="2"/>
  <c r="I34" i="2"/>
  <c r="G34" i="2"/>
  <c r="N33" i="2"/>
  <c r="O33" i="2" s="1"/>
  <c r="M33" i="2"/>
  <c r="K33" i="2"/>
  <c r="I33" i="2"/>
  <c r="G33" i="2"/>
  <c r="N31" i="2"/>
  <c r="O31" i="2" s="1"/>
  <c r="M31" i="2"/>
  <c r="K31" i="2"/>
  <c r="I31" i="2"/>
  <c r="G31" i="2"/>
  <c r="N29" i="2"/>
  <c r="O29" i="2" s="1"/>
  <c r="M29" i="2"/>
  <c r="M47" i="2" s="1"/>
  <c r="K29" i="2"/>
  <c r="I29" i="2"/>
  <c r="G29" i="2"/>
  <c r="O24" i="2"/>
  <c r="N24" i="2"/>
  <c r="M24" i="2"/>
  <c r="K24" i="2"/>
  <c r="I24" i="2"/>
  <c r="G24" i="2"/>
  <c r="N22" i="2"/>
  <c r="O22" i="2" s="1"/>
  <c r="M22" i="2"/>
  <c r="K22" i="2"/>
  <c r="I22" i="2"/>
  <c r="G22" i="2"/>
  <c r="O20" i="2"/>
  <c r="N20" i="2"/>
  <c r="M20" i="2"/>
  <c r="K20" i="2"/>
  <c r="I20" i="2"/>
  <c r="G20" i="2"/>
  <c r="N18" i="2"/>
  <c r="O18" i="2" s="1"/>
  <c r="M18" i="2"/>
  <c r="K18" i="2"/>
  <c r="I18" i="2"/>
  <c r="G18" i="2"/>
  <c r="O16" i="2"/>
  <c r="N16" i="2"/>
  <c r="M16" i="2"/>
  <c r="K16" i="2"/>
  <c r="I16" i="2"/>
  <c r="G16" i="2"/>
  <c r="N15" i="2"/>
  <c r="O15" i="2" s="1"/>
  <c r="M15" i="2"/>
  <c r="K15" i="2"/>
  <c r="I15" i="2"/>
  <c r="G15" i="2"/>
  <c r="O13" i="2"/>
  <c r="N13" i="2"/>
  <c r="M13" i="2"/>
  <c r="K13" i="2"/>
  <c r="I13" i="2"/>
  <c r="G13" i="2"/>
  <c r="N11" i="2"/>
  <c r="O11" i="2" s="1"/>
  <c r="M11" i="2"/>
  <c r="M26" i="2" s="1"/>
  <c r="K11" i="2"/>
  <c r="I11" i="2"/>
  <c r="G11" i="2"/>
  <c r="G26" i="2" s="1"/>
  <c r="Z2" i="2"/>
  <c r="Z1" i="2"/>
  <c r="Y1" i="2"/>
  <c r="Y2" i="2" s="1"/>
  <c r="X1" i="2"/>
  <c r="X2" i="2" s="1"/>
  <c r="U1" i="2"/>
  <c r="D22" i="1" s="1"/>
  <c r="T1" i="2"/>
  <c r="T2" i="2" s="1"/>
  <c r="S1" i="2"/>
  <c r="D20" i="1" s="1"/>
  <c r="K20" i="1" s="1"/>
  <c r="R1" i="2"/>
  <c r="I22" i="1"/>
  <c r="I21" i="1"/>
  <c r="I20" i="1"/>
  <c r="I19" i="1"/>
  <c r="I18" i="1"/>
  <c r="I23" i="1" s="1"/>
  <c r="O26" i="2" l="1"/>
  <c r="K22" i="1"/>
  <c r="I26" i="2"/>
  <c r="I47" i="2"/>
  <c r="G47" i="2"/>
  <c r="E58" i="2" s="1"/>
  <c r="K26" i="2"/>
  <c r="K47" i="2"/>
  <c r="E57" i="2"/>
  <c r="O47" i="2"/>
  <c r="S2" i="2"/>
  <c r="U2" i="2"/>
  <c r="R3" i="3"/>
  <c r="T3" i="3"/>
  <c r="E43" i="3"/>
  <c r="D19" i="1"/>
  <c r="K19" i="1" s="1"/>
  <c r="D21" i="1"/>
  <c r="K21" i="1" s="1"/>
  <c r="R2" i="2"/>
  <c r="E50" i="2" s="1"/>
  <c r="S3" i="3"/>
  <c r="E37" i="3" s="1"/>
  <c r="U3" i="3"/>
  <c r="K37" i="3" l="1"/>
  <c r="K38" i="3" s="1"/>
  <c r="G37" i="3"/>
  <c r="O37" i="3"/>
  <c r="O38" i="3" s="1"/>
  <c r="M37" i="3"/>
  <c r="M38" i="3" s="1"/>
  <c r="I37" i="3"/>
  <c r="I38" i="3" s="1"/>
  <c r="O50" i="2"/>
  <c r="O51" i="2" s="1"/>
  <c r="O53" i="2" s="1"/>
  <c r="M50" i="2"/>
  <c r="M51" i="2" s="1"/>
  <c r="M53" i="2" s="1"/>
  <c r="I50" i="2"/>
  <c r="I51" i="2" s="1"/>
  <c r="I53" i="2" s="1"/>
  <c r="K50" i="2"/>
  <c r="K51" i="2" s="1"/>
  <c r="K53" i="2" s="1"/>
  <c r="G50" i="2"/>
  <c r="K43" i="3"/>
  <c r="K44" i="3" s="1"/>
  <c r="G43" i="3"/>
  <c r="G44" i="3" s="1"/>
  <c r="E51" i="3" s="1"/>
  <c r="O43" i="3"/>
  <c r="O44" i="3" s="1"/>
  <c r="M43" i="3"/>
  <c r="M44" i="3" s="1"/>
  <c r="I43" i="3"/>
  <c r="I44" i="3" s="1"/>
  <c r="I46" i="3" l="1"/>
  <c r="O46" i="3"/>
  <c r="K46" i="3"/>
  <c r="Q1" i="2"/>
  <c r="G51" i="2"/>
  <c r="W1" i="2"/>
  <c r="W1" i="3"/>
  <c r="W3" i="3" s="1"/>
  <c r="Q1" i="3"/>
  <c r="G38" i="3"/>
  <c r="M46" i="3"/>
  <c r="E50" i="3" l="1"/>
  <c r="E52" i="3" s="1"/>
  <c r="G46" i="3"/>
  <c r="E59" i="2"/>
  <c r="E60" i="2" s="1"/>
  <c r="G53" i="2"/>
  <c r="F18" i="1"/>
  <c r="F23" i="1" s="1"/>
  <c r="Q3" i="3"/>
  <c r="W2" i="2"/>
  <c r="F27" i="1"/>
  <c r="K27" i="1" s="1"/>
  <c r="D18" i="1"/>
  <c r="Q2" i="2"/>
  <c r="K18" i="1" l="1"/>
  <c r="K23" i="1" s="1"/>
  <c r="D23" i="1"/>
  <c r="K28" i="1" l="1"/>
  <c r="K26" i="1"/>
</calcChain>
</file>

<file path=xl/sharedStrings.xml><?xml version="1.0" encoding="utf-8"?>
<sst xmlns="http://schemas.openxmlformats.org/spreadsheetml/2006/main" count="593" uniqueCount="269">
  <si>
    <t>ZAKÁZKA</t>
  </si>
  <si>
    <t>Označení</t>
  </si>
  <si>
    <t>100-14-04-02</t>
  </si>
  <si>
    <t>Popis</t>
  </si>
  <si>
    <t>Domov pro seniory Mariánské Lázně-výměna výpní otvorů pav. B</t>
  </si>
  <si>
    <t>STAVBA, OBJEKT</t>
  </si>
  <si>
    <t>Stavba</t>
  </si>
  <si>
    <t>Objekt</t>
  </si>
  <si>
    <t>základní objekt</t>
  </si>
  <si>
    <t>DODAVATEL</t>
  </si>
  <si>
    <t>ODBĚRATEL</t>
  </si>
  <si>
    <t/>
  </si>
  <si>
    <t>Město Mariánské Lázně</t>
  </si>
  <si>
    <t>ič:   00254061</t>
  </si>
  <si>
    <t>Ruská 155</t>
  </si>
  <si>
    <t>Mariánské Lázně</t>
  </si>
  <si>
    <t>353 01</t>
  </si>
  <si>
    <t>ZÁKLADNÍ ROZPOČTOVÉ NÁKLADY</t>
  </si>
  <si>
    <t>HSV</t>
  </si>
  <si>
    <t>PSV</t>
  </si>
  <si>
    <t>Montáže</t>
  </si>
  <si>
    <t>S</t>
  </si>
  <si>
    <t>stavební práce</t>
  </si>
  <si>
    <t>specifikace</t>
  </si>
  <si>
    <t>stroje</t>
  </si>
  <si>
    <t>HZS</t>
  </si>
  <si>
    <t>ostatní</t>
  </si>
  <si>
    <t>CENA OBJEKTU</t>
  </si>
  <si>
    <t>cena bez DPH</t>
  </si>
  <si>
    <t>DPH</t>
  </si>
  <si>
    <t>ze základu</t>
  </si>
  <si>
    <t>POLOŽKOVÝ ROZPIS</t>
  </si>
  <si>
    <t>Rek. složek</t>
  </si>
  <si>
    <t>Rek. DPH</t>
  </si>
  <si>
    <t>zakázka</t>
  </si>
  <si>
    <t>100-14-04-02 (Domov pro seniory Mariánské Lázně-výměna výpní otvorů pav. B)</t>
  </si>
  <si>
    <t>stavba</t>
  </si>
  <si>
    <t>objekt</t>
  </si>
  <si>
    <t>typ činností</t>
  </si>
  <si>
    <t>pořadí</t>
  </si>
  <si>
    <t>číslo</t>
  </si>
  <si>
    <t>popis</t>
  </si>
  <si>
    <t>m.j.</t>
  </si>
  <si>
    <t>množství</t>
  </si>
  <si>
    <t>cena</t>
  </si>
  <si>
    <t>hmotnost</t>
  </si>
  <si>
    <t>suť</t>
  </si>
  <si>
    <t>cena hmot (dodávka)</t>
  </si>
  <si>
    <t>cena ostatních složek (montáž)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</si>
  <si>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</si>
  <si>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</si>
  <si>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</si>
  <si>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</si>
  <si>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</si>
  <si>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</si>
  <si>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</si>
  <si>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</si>
  <si>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</si>
  <si>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</si>
  <si>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</si>
  <si>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</si>
  <si>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</si>
  <si>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</si>
  <si>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</si>
  <si>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</si>
  <si>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6 (Úpravy povrchů,osazování)</t>
  </si>
  <si>
    <t>641 99 1611_/00</t>
  </si>
  <si>
    <t>Osazování rámů okenních z plastů do 1m2 na montážní polyu.pěnu</t>
  </si>
  <si>
    <t>ks</t>
  </si>
  <si>
    <t>díl 6</t>
  </si>
  <si>
    <t>H</t>
  </si>
  <si>
    <t>801-1</t>
  </si>
  <si>
    <t>801-1,A01</t>
  </si>
  <si>
    <t>sp</t>
  </si>
  <si>
    <t>7+1+3+3</t>
  </si>
  <si>
    <t>641 99 1721_/00</t>
  </si>
  <si>
    <t>Osazování rámů okenních z plastů do 4m2 na montážní polyu.pěnu</t>
  </si>
  <si>
    <t>35+1+44+9</t>
  </si>
  <si>
    <t>641 99 1831_/00</t>
  </si>
  <si>
    <t>Osazování rámů okenních z plastů do 10m2 na montážní polyu.pěnu</t>
  </si>
  <si>
    <t>641 99 9001</t>
  </si>
  <si>
    <t>Izolační páska spáry exteriér expanzní</t>
  </si>
  <si>
    <t>m</t>
  </si>
  <si>
    <t>0,9*4*7+(4,8+0,9)*2*5+(3,6+0,9)*2*2+(2,4+0,9)*2*3+(1,2+0,9)*2+(3,0+0,9)*2+(1,8+0,9)*2+(4,8+1,75)*2*10+(3,6+1,75)*2+(1,2+1,75)*2+(2,7+2,1)*2+(1,8+1,5)*2*2+(0,9+1,5)*2*2+(0,6+1,5)*2*3+(2,6+2,95)*2</t>
  </si>
  <si>
    <t>641 99 9002</t>
  </si>
  <si>
    <t>Izolační páska spáry interiér parotěsná</t>
  </si>
  <si>
    <t>641 99 9003</t>
  </si>
  <si>
    <t>Úprava venkovního ostění - zatmelení</t>
  </si>
  <si>
    <t>641 99 9004</t>
  </si>
  <si>
    <t>Úprava vnitřního ostění</t>
  </si>
  <si>
    <t>648 99 1111_/00</t>
  </si>
  <si>
    <t>Osazování parapetních desek z plastických hmot šířky do 20cm</t>
  </si>
  <si>
    <t>0,9*7+4,8*5+3,6*2+2,4*3+1,2+3,0+1,8+4,8*10+3,6+1,2+2,7+1,8*2+0,9*2+0,6*3</t>
  </si>
  <si>
    <t>díl 6 (Úpravy povrchů,osazování)</t>
  </si>
  <si>
    <t>96 (Bourání a demontáž konstrukcí)</t>
  </si>
  <si>
    <t>968 06 1112_/00</t>
  </si>
  <si>
    <t>Vyvěšení nebo zavěšení dřevěných křídel oken plochy do 1,5m2</t>
  </si>
  <si>
    <t>díl 96</t>
  </si>
  <si>
    <t>801-3</t>
  </si>
  <si>
    <t>801-3,B01</t>
  </si>
  <si>
    <t>7+35*2+1+1*2+9+3+3</t>
  </si>
  <si>
    <t>968 06 1113_/00</t>
  </si>
  <si>
    <t>Vyvěšení nebo zavěšení dřevěných křídel oken plochy nad 1,5m2</t>
  </si>
  <si>
    <t>44</t>
  </si>
  <si>
    <t>968 06 1125_/00</t>
  </si>
  <si>
    <t>Vyvěšení nebo zavěšení dřevěných křídel dveří plochy do 2m2</t>
  </si>
  <si>
    <t>968 06 2354_/00</t>
  </si>
  <si>
    <t>Vybourání rámů oken dřevěných dvojitých plochy do 1m2</t>
  </si>
  <si>
    <t>m2</t>
  </si>
  <si>
    <t>0,9*0,9*7+0,6*0,9+0,9*0,6*3+0,6*1,5*3</t>
  </si>
  <si>
    <t>968 06 2355_/00</t>
  </si>
  <si>
    <t>Vybourání rámů oken dřevěných dvojitých plochy do 2m2</t>
  </si>
  <si>
    <t>1,2*0,9*35+1,8*0,9+0,9*1,5*9</t>
  </si>
  <si>
    <t>968 06 2356_/00</t>
  </si>
  <si>
    <t>Vybourání rámů oken dřevěných dvojitých plochy do 4m2</t>
  </si>
  <si>
    <t>1,2*1,75*44</t>
  </si>
  <si>
    <t>968 06 2357_/00</t>
  </si>
  <si>
    <t>Vybourání rámů oken dřevěných dvojitých plochy nad 4m2</t>
  </si>
  <si>
    <t>2,6*2,95</t>
  </si>
  <si>
    <t>978 05 7821_/00</t>
  </si>
  <si>
    <t>Vybourání parapetních desek dřevěných</t>
  </si>
  <si>
    <t>979 01 1111_/00</t>
  </si>
  <si>
    <t>Svislá doprava suti za jedno podlaží</t>
  </si>
  <si>
    <t>t</t>
  </si>
  <si>
    <t>979 08 2111_/00</t>
  </si>
  <si>
    <t>Vnitrostaveništní doprava suti vodorovná do 10m</t>
  </si>
  <si>
    <t>979 09 9001</t>
  </si>
  <si>
    <t>Likvidace suti</t>
  </si>
  <si>
    <t>800-1</t>
  </si>
  <si>
    <t>800-1,A01</t>
  </si>
  <si>
    <t>díl 96 (Bourání a demontáž konstrukcí)</t>
  </si>
  <si>
    <t>999 (Přesun hmot při opravách a údržbě)</t>
  </si>
  <si>
    <t>999 28 1111_/00</t>
  </si>
  <si>
    <t>Přesun hmot pro opravy a údržbu objektů do výšky 25m</t>
  </si>
  <si>
    <t>díl 999</t>
  </si>
  <si>
    <t>hmoty</t>
  </si>
  <si>
    <t>hpm</t>
  </si>
  <si>
    <t>díl 999 (Přesun hmot při opravách a údržbě)</t>
  </si>
  <si>
    <t>rekapitulace</t>
  </si>
  <si>
    <t>6</t>
  </si>
  <si>
    <t>Úpravy povrchů,osazování</t>
  </si>
  <si>
    <t>96</t>
  </si>
  <si>
    <t>Bourání a demontáž konstrukcí</t>
  </si>
  <si>
    <t>999</t>
  </si>
  <si>
    <t>Přesun hmot při opravách a údržbě</t>
  </si>
  <si>
    <t>766 (Konstrukce truhlářské)</t>
  </si>
  <si>
    <t>766 62 3621_/00</t>
  </si>
  <si>
    <t>Montáž okno kompletizované zdvojené otev/skláp do zdiv/pan pl. do 0,9m2 jednokřídlové</t>
  </si>
  <si>
    <t>díl 766</t>
  </si>
  <si>
    <t>P</t>
  </si>
  <si>
    <t>800-766</t>
  </si>
  <si>
    <t>800-766,A01</t>
  </si>
  <si>
    <t>766 62 3622_/00</t>
  </si>
  <si>
    <t>Montáž okno kompletizované zdvojené otev/skláp do zdiv/pan pl. do 1,45m2 jednokřídlové</t>
  </si>
  <si>
    <t>9</t>
  </si>
  <si>
    <t>766 62 3623_/00</t>
  </si>
  <si>
    <t>Montáž okno kompletizované zdvojené otev/skláp do zdiv/pan pl. nad 1,45m2 jednokřídlové</t>
  </si>
  <si>
    <t>766 62 3632_/00</t>
  </si>
  <si>
    <t>Montáž okno kompletizované zdvojené otev/skláp do zdiv/pan pl. do 1,45m2 dvoukřídlové</t>
  </si>
  <si>
    <t>35</t>
  </si>
  <si>
    <t>766 62 3633_/00</t>
  </si>
  <si>
    <t>Montáž okno kompletizované zdvojené otev/skláp do zdiv/pan pl. do 2,1m2 dvoukřídlové</t>
  </si>
  <si>
    <t>1</t>
  </si>
  <si>
    <t>766 66 1142_/00</t>
  </si>
  <si>
    <t>Montáž dveře kompletizované otev  šířky nad 145cm dvoukřídlové</t>
  </si>
  <si>
    <t>766 66 9117_/00</t>
  </si>
  <si>
    <t>Montáž samozavírače dveří na ocelovou zárubeň</t>
  </si>
  <si>
    <t>605 90 9001</t>
  </si>
  <si>
    <t>Okno plast ozn 01 900/900</t>
  </si>
  <si>
    <t>spec</t>
  </si>
  <si>
    <t>605 90 9002</t>
  </si>
  <si>
    <t>Okno plast ozn 02 1200/900</t>
  </si>
  <si>
    <t>605 90 9003</t>
  </si>
  <si>
    <t>Okno plast ozn 03 600/900</t>
  </si>
  <si>
    <t>605 90 9004</t>
  </si>
  <si>
    <t>Okno plast ozn 04 1800/900</t>
  </si>
  <si>
    <t>605 90 9005</t>
  </si>
  <si>
    <t>Okno plast ozn 05 1200/1750</t>
  </si>
  <si>
    <t>605 90 9006</t>
  </si>
  <si>
    <t>Okno plast ozn 06 900/1500</t>
  </si>
  <si>
    <t>605 90 9007</t>
  </si>
  <si>
    <t>Okno plast ozn 07 900/600</t>
  </si>
  <si>
    <t>605 90 9008</t>
  </si>
  <si>
    <t>Okno plast ozn 08 600/1500</t>
  </si>
  <si>
    <t>605 90 9009</t>
  </si>
  <si>
    <t>Stěna plast ozn. 103 2600/2950</t>
  </si>
  <si>
    <t>605 90 9010</t>
  </si>
  <si>
    <t>Dveře venk. plast ozn. 1750/2100</t>
  </si>
  <si>
    <t>605 90 9011</t>
  </si>
  <si>
    <t>Samozavírač stavitelný</t>
  </si>
  <si>
    <t>605 90 9012</t>
  </si>
  <si>
    <t>Parapet vnitřní plast 20 cm</t>
  </si>
  <si>
    <t>998 76 6102_/00</t>
  </si>
  <si>
    <t>Přesun hmot truhlářských konstrukcí objektů výšky do 12m</t>
  </si>
  <si>
    <t>cenik</t>
  </si>
  <si>
    <t>díl 766 (Konstrukce truhlářské)</t>
  </si>
  <si>
    <t>786 (Čalounické úpravy)</t>
  </si>
  <si>
    <t>786 62 6111_/00</t>
  </si>
  <si>
    <t>Žaluzie vnitřní - mechanické ovládání</t>
  </si>
  <si>
    <t>díl 786</t>
  </si>
  <si>
    <t>800-786</t>
  </si>
  <si>
    <t>800-786,A01</t>
  </si>
  <si>
    <t>0,9*0,9*7+1,2*0,9*35+0,6*0,9+1,8*0,9+1,2*1,75*44+0,9*1,5*9+0,9*0,6*3+0,6*1,5*3</t>
  </si>
  <si>
    <t>998 78 6103_/00</t>
  </si>
  <si>
    <t>Čalounické úpravy -přesun hmot objektu výšky do 24m</t>
  </si>
  <si>
    <t>cenik_cast</t>
  </si>
  <si>
    <t>díl 786 (Čalounické úpravy)</t>
  </si>
  <si>
    <t>766</t>
  </si>
  <si>
    <t>Konstrukce truhlářské</t>
  </si>
  <si>
    <t>786</t>
  </si>
  <si>
    <t>Čalounické úpravy</t>
  </si>
  <si>
    <t xml:space="preserve">DOMOV PRO SENIORY MARIÁNSKÉ LÁZNĚ </t>
  </si>
  <si>
    <t>VÝMĚNA VÝPLNÍ OTVORŮ - PAVILON  B</t>
  </si>
  <si>
    <t>Všeobecné podmínky k ceně díla</t>
  </si>
  <si>
    <t>1.</t>
  </si>
  <si>
    <t>Nabídková cena obsahuje veškeré práce a dodávky, které jsou zřejmé z projektové dokumentace, zejména technické zprávy, výkresů, výkazu výměr a výpisů materiálů.</t>
  </si>
  <si>
    <t>2.</t>
  </si>
  <si>
    <t>Pro stanovení ceny je nutné prostudovat veškeré dostupné podklady a zejméne vlastní staveniště.</t>
  </si>
  <si>
    <t>3.</t>
  </si>
  <si>
    <t>Věcné ani výměrové údaje ve všech soupisech prací a dodávek nesmí být zhotovitelem při zpracování nabídky měněny. Výměry materiálů ve specifikacích jsou uvedeny v teoretické (vypočítané) výměře, náklady na prořez či ztratné zohlední dodavatel v jednotkové ceně. Celkové ceny jednotlivých položek i kapitol budou odpovídat uvedené věcné náplni a výměrám v soupisu prací a dodávek.</t>
  </si>
  <si>
    <t>4.</t>
  </si>
  <si>
    <t>Zhotovitel při vypracování nabídky zohlední všechny údaje a požadavky uvedené v projektu pro výběr dodavatele a v technických standardech. Pokud tak neučiní, nebude v průběhu provádění stavby brán zřetel na jeho eventuální požadavky na uznání víceprací vyplývajících z údajů a požadavků uvedených ve výše zmíněné projektové dokumentaci.</t>
  </si>
  <si>
    <t>5.</t>
  </si>
  <si>
    <t xml:space="preserve">Výkaz výměr, dodávek a prací nemusí být úplný a vyčerpávající. Je souhrnný, tzn. že poskytuje ucelený přehled o rozsahu dodávky pomocí položek, které mají vliv na celkovou a pevnou cenu díla. je pouze částí dokumentace. </t>
  </si>
  <si>
    <t>6.</t>
  </si>
  <si>
    <t>Jsou-li ve výkazu výměr uvedeny odkazy na obchodní firmy, názvy nebo specifická označení výrobků apod., jsou takové odkazy pouze informativní a zadavatel umožňuje použít i jiných,zejména kvalitativně a technicky stejných řešení.</t>
  </si>
  <si>
    <t>7.</t>
  </si>
  <si>
    <t>Nabídka a jednotková cena zahrnuje, pokud není v následujících specifikacích uvedeno jinak, dodávku a montáž materiálů a výrobků podle níže uvedené specifikace, vč. dopravy na staveniště, povinných zkoušek materiálů, vzorků a prací ve smyslu platných norem a předpisů. Předmětem díla a povinností zhotovitele je dále provedení veškerých kotevních a spojovacích prvků, pomocných konstrukcí, stavebních přípomocí a ostatních prací přímo nespecifikovaných v těchto podkladech a projektové dokumentaci, ale nezbytných pro zhotovení a plnou  funkčnost a požadovanou kvalitu díla.</t>
  </si>
  <si>
    <t>8.</t>
  </si>
  <si>
    <t>Do nabídky budou započítány i náklady na stavební přípomoce pro provedení technických instalací jako např. zemní práce, zásypy a obsypy, zhotovení nik, chrániček a těsnění prostupů požárních a akustických a náklady na výpomocné práce pro práce dokončovací a pro technologie včetně potřebných lešení, pažení a jiných dočasných konstrukcí.</t>
  </si>
  <si>
    <t>9.</t>
  </si>
  <si>
    <t>Cena díla zahrnuje i veškeré náklady potřebné k provedení díla, tj. včetně věcí opatřených zhotovitelem k provedení díla, včetně nákladů na napojení na objekty stávající nebo budované, pomocných prací, výrobků, materiálů, revizí, kontrol, prohlídek, předepsaných zkoušek, posudků, nákladů na požární dohled a nákladů na bezpečnost práce.</t>
  </si>
  <si>
    <t>10.</t>
  </si>
  <si>
    <t>Do cen budou započítány všechny nezbytné režijní náklady stavby, náklady na průběžný úklid stavby a okolí a náklady na závěrečný úklid stavby a okolí.</t>
  </si>
  <si>
    <t>11.</t>
  </si>
  <si>
    <t>V ceně budou zahrnuty náklady na střežení staveniště po celou dobu výstavby včetně nákladů pojištění rizik při realizaci stavby.</t>
  </si>
  <si>
    <t>12.</t>
  </si>
  <si>
    <t>Součástí ceny díla je vytyčení, ochrana a zajištění veškerých stávajících inženýrských sítí (křižujících nebo v souběhu s prováděnými pracemi). Tyto práce a dodávky  jsou součástí nabídky a nebudou zvlášť hrazeny.</t>
  </si>
  <si>
    <t>13.</t>
  </si>
  <si>
    <t>Cena díla obsahuje náklady na napojení a rozvodů staveništních médií a ceny médií spotřebovaných při provádění díla.</t>
  </si>
  <si>
    <t>14.</t>
  </si>
  <si>
    <t>Uchazeč má právo navštívit staveniště. Doporučuje se, aby každý uchazeč před zpracováním nabídky budoucí staveniště navštívil a podrobně se seznámil se všemi podmínkami a okolnostmi staveniště, které mohou ovlivnit jeho nabídku.</t>
  </si>
  <si>
    <t>15.</t>
  </si>
  <si>
    <t>Dodatečné požadavky zejména na prodloužení lhůt, úpravu kvality prací, zvýšení ceny z titulu nedokonalého zhodnocení situace, či nedostatečných informací, nebudou akceptovány.</t>
  </si>
  <si>
    <t>16.</t>
  </si>
  <si>
    <t>Veškeré případné vícenáklady, které vyplynou v průběhu stavby a pokud nebudou vyvolány dodatečnými požadavky objednatele jsou součástí celkové nabídkové ceny a nebudou zvlášť hrazeny.</t>
  </si>
  <si>
    <t>17.</t>
  </si>
  <si>
    <t>Všechny použité stavební materiály a technická zařízení musí splňovat požadavky platných příslušných norem ČSN a EN (v případě nesouladu platí přísnější) na jejich použití v daných stavebních konstrukcích a zhotovitel je povinen doložit jejich certifikáty o vhodnosti pro použití pro dané stavební konstrukce.</t>
  </si>
  <si>
    <t>18.</t>
  </si>
  <si>
    <t>Výroba konstrukcí, stavebních prvků, nebo příprava stavebních hmot a směsí ve vlastní výrobně zhotovitele mimo staveniště nezakládá nárok na  zvýšení jednotkové ceny.</t>
  </si>
  <si>
    <t>19.</t>
  </si>
  <si>
    <t>Zhotovitel provede všechny povinné zkoušky rozvodů a zařízení technického vybavení budov, přípojek a venkovních nadzemních a podzemních vedení, vyhotoví potřebné protokoly o nich, zajistí revizní zprávy,  návody na obsluhu zařízení v českém jazyce, případně zajistí proškolení a zajistí pokud je to nutné, odsouhlasení a převzetí díla správci sítí. Náklady na výše uvedené práce je nutno zahrnout do jednotkových cen a nebudou zvlášť hrazeny.</t>
  </si>
  <si>
    <t>20.</t>
  </si>
  <si>
    <t>Veškeré prostupy  potrubí a kabelů požárně dělícími konstrukcemi musí být utěsněny dle ustanovení ČSN 73 0802, čl. 8.6.1. systémovými atestovanými hmotami s požární odolností shodnou s požární odolností konstrukce, kterou prostupují. Náklady je nutno zahrnout do jednotkových cen.</t>
  </si>
  <si>
    <t>21.</t>
  </si>
  <si>
    <t>V průběhu provádění prací budou respektovány všechny příslušné platné předpisy a požadavky BOZP. Náklady vyplývající z jejich dodržení jsou součástí jednotkové ceny a nebudou zvlášť hrazeny.</t>
  </si>
  <si>
    <t>22.</t>
  </si>
  <si>
    <t>Vzorky materiálu: Výsledný materiál musí odpovídat kvalitou, barvou a jakostí povrchu materiálovým vzorkům, které je povinen zhotovitel předložit k odsouhlasení objednateli v dostatečném předstihu před zahájením prací.</t>
  </si>
  <si>
    <t>23.</t>
  </si>
  <si>
    <t>V dostatečném předstihu před zahájením výroby je zhotovitel povinen předložit objednateli, architektovi a projektantovi k odsouhlasení dílenské výkresy, včetně výrobních detailů atypický výrobků a katalogové materiály typových výrobků a předloží vzorky materiálů a konstrukcí. Náklady na tyto práce je nutné zahrnout do jednotkové ceny a nebudou zvlášť hrazeny. Teprve na základě písemného souhlasu objednatele je možné zahájit výrobu.</t>
  </si>
  <si>
    <t>24.</t>
  </si>
  <si>
    <t>Barva všech výrobků musí být odsouhlasena objednatelem, architektem a projektantem.</t>
  </si>
  <si>
    <t>25.</t>
  </si>
  <si>
    <t>Součástí nabídkové ceny je i provedení vyrovnání a vystěrkování podkladu a broušení omítek. Součástí maleb a nátěrů je penetrace podkladů.</t>
  </si>
  <si>
    <t>26.</t>
  </si>
  <si>
    <t>Cena nebude v průběhu stavby zvyšována z titulu inflace nebo kurzovních rozdílů.</t>
  </si>
  <si>
    <t>27.</t>
  </si>
  <si>
    <t>Pevná nabídková cena musí zahrnovat veškeré náklady spojené s úplným dokončením díla. DPH bude uvedena zvlášť.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</si>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</sst>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4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"/>
      <charset val="238"/>
    </font>
    <font>
      <b/>
      <sz val="12"/>
      <color indexed="25"/>
      <name val="Arial"/>
      <family val="2"/>
    </font>
    <font>
      <sz val="10"/>
      <name val="Arial CE"/>
    </font>
    <font>
      <b/>
      <sz val="12"/>
      <color indexed="17"/>
      <name val="Arial"/>
      <family val="2"/>
      <charset val="238"/>
    </font>
    <font>
      <sz val="9"/>
      <color indexed="53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b/>
      <sz val="12"/>
      <color indexed="1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sz val="9"/>
      <name val="Arial"/>
      <family val="2"/>
    </font>
    <font>
      <sz val="9"/>
      <name val="Arial CE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MS Sans Serif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top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9" fillId="0" borderId="0"/>
    <xf numFmtId="0" fontId="32" fillId="0" borderId="0"/>
    <xf numFmtId="0" fontId="29" fillId="0" borderId="0"/>
    <xf numFmtId="0" fontId="42" fillId="0" borderId="0"/>
    <xf numFmtId="0" fontId="43" fillId="0" borderId="0"/>
    <xf numFmtId="0" fontId="27" fillId="0" borderId="0"/>
  </cellStyleXfs>
  <cellXfs count="87">
    <xf numFmtId="0" fontId="0" fillId="0" borderId="0" xfId="0">
      <alignment vertical="top"/>
    </xf>
    <xf numFmtId="49" fontId="23" fillId="0" borderId="0" xfId="0" applyNumberFormat="1" applyFont="1" applyFill="1" applyAlignment="1">
      <alignment vertical="top"/>
    </xf>
    <xf numFmtId="49" fontId="23" fillId="0" borderId="0" xfId="0" applyNumberFormat="1" applyFont="1" applyFill="1" applyAlignment="1">
      <alignment vertical="top" wrapText="1"/>
    </xf>
    <xf numFmtId="164" fontId="23" fillId="0" borderId="0" xfId="0" applyNumberFormat="1" applyFont="1" applyFill="1" applyAlignment="1">
      <alignment vertical="top"/>
    </xf>
    <xf numFmtId="165" fontId="0" fillId="0" borderId="0" xfId="0" applyNumberFormat="1" applyFill="1" applyAlignment="1">
      <alignment vertical="top"/>
    </xf>
    <xf numFmtId="49" fontId="22" fillId="0" borderId="0" xfId="0" applyNumberFormat="1" applyFont="1" applyFill="1" applyAlignment="1">
      <alignment vertical="top" wrapText="1"/>
    </xf>
    <xf numFmtId="164" fontId="0" fillId="0" borderId="0" xfId="0" applyNumberFormat="1" applyFill="1" applyAlignment="1">
      <alignment vertical="top"/>
    </xf>
    <xf numFmtId="0" fontId="0" fillId="0" borderId="0" xfId="0" applyFill="1">
      <alignment vertical="top"/>
    </xf>
    <xf numFmtId="0" fontId="20" fillId="0" borderId="11" xfId="0" applyFont="1" applyFill="1" applyBorder="1">
      <alignment vertical="top"/>
    </xf>
    <xf numFmtId="0" fontId="20" fillId="0" borderId="0" xfId="0" applyFont="1" applyFill="1">
      <alignment vertical="top"/>
    </xf>
    <xf numFmtId="9" fontId="0" fillId="0" borderId="0" xfId="0" applyNumberFormat="1" applyFill="1">
      <alignment vertical="top"/>
    </xf>
    <xf numFmtId="49" fontId="26" fillId="0" borderId="0" xfId="0" applyNumberFormat="1" applyFont="1" applyFill="1">
      <alignment vertical="top"/>
    </xf>
    <xf numFmtId="165" fontId="26" fillId="0" borderId="0" xfId="0" applyNumberFormat="1" applyFont="1" applyFill="1" applyAlignment="1">
      <alignment vertical="top"/>
    </xf>
    <xf numFmtId="0" fontId="24" fillId="0" borderId="17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44" fontId="23" fillId="0" borderId="0" xfId="0" applyNumberFormat="1" applyFont="1" applyFill="1">
      <alignment vertical="top"/>
    </xf>
    <xf numFmtId="44" fontId="0" fillId="0" borderId="0" xfId="0" applyNumberFormat="1" applyFill="1">
      <alignment vertical="top"/>
    </xf>
    <xf numFmtId="0" fontId="26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horizontal="right" vertical="center"/>
    </xf>
    <xf numFmtId="44" fontId="23" fillId="0" borderId="0" xfId="0" applyNumberFormat="1" applyFont="1" applyFill="1" applyAlignment="1">
      <alignment vertical="center"/>
    </xf>
    <xf numFmtId="165" fontId="0" fillId="0" borderId="0" xfId="0" applyNumberFormat="1" applyFill="1" applyAlignment="1">
      <alignment vertical="center"/>
    </xf>
    <xf numFmtId="44" fontId="0" fillId="0" borderId="0" xfId="0" applyNumberFormat="1" applyFill="1" applyAlignment="1">
      <alignment vertical="center"/>
    </xf>
    <xf numFmtId="0" fontId="19" fillId="0" borderId="18" xfId="0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vertical="center"/>
    </xf>
    <xf numFmtId="44" fontId="23" fillId="0" borderId="18" xfId="0" applyNumberFormat="1" applyFont="1" applyFill="1" applyBorder="1" applyAlignment="1">
      <alignment vertical="center"/>
    </xf>
    <xf numFmtId="165" fontId="0" fillId="0" borderId="18" xfId="0" applyNumberFormat="1" applyFill="1" applyBorder="1" applyAlignment="1">
      <alignment vertical="center"/>
    </xf>
    <xf numFmtId="44" fontId="0" fillId="0" borderId="18" xfId="0" applyNumberFormat="1" applyFill="1" applyBorder="1" applyAlignment="1">
      <alignment vertical="center"/>
    </xf>
    <xf numFmtId="0" fontId="21" fillId="0" borderId="13" xfId="0" applyFont="1" applyFill="1" applyBorder="1">
      <alignment vertical="top"/>
    </xf>
    <xf numFmtId="0" fontId="21" fillId="0" borderId="16" xfId="0" applyFont="1" applyFill="1" applyBorder="1">
      <alignment vertical="top"/>
    </xf>
    <xf numFmtId="44" fontId="23" fillId="0" borderId="13" xfId="0" applyNumberFormat="1" applyFont="1" applyFill="1" applyBorder="1">
      <alignment vertical="top"/>
    </xf>
    <xf numFmtId="0" fontId="18" fillId="0" borderId="10" xfId="0" applyFont="1" applyFill="1" applyBorder="1" applyAlignment="1">
      <alignment horizontal="left" vertical="center"/>
    </xf>
    <xf numFmtId="0" fontId="20" fillId="0" borderId="10" xfId="0" applyFont="1" applyFill="1" applyBorder="1">
      <alignment vertical="top"/>
    </xf>
    <xf numFmtId="0" fontId="20" fillId="0" borderId="15" xfId="0" applyFont="1" applyFill="1" applyBorder="1">
      <alignment vertical="top"/>
    </xf>
    <xf numFmtId="44" fontId="23" fillId="0" borderId="10" xfId="0" applyNumberFormat="1" applyFont="1" applyFill="1" applyBorder="1">
      <alignment vertical="top"/>
    </xf>
    <xf numFmtId="44" fontId="0" fillId="0" borderId="13" xfId="0" applyNumberFormat="1" applyFill="1" applyBorder="1">
      <alignment vertical="top"/>
    </xf>
    <xf numFmtId="0" fontId="20" fillId="0" borderId="0" xfId="0" applyFont="1" applyFill="1" applyBorder="1">
      <alignment vertical="top"/>
    </xf>
    <xf numFmtId="0" fontId="20" fillId="0" borderId="11" xfId="0" applyFont="1" applyFill="1" applyBorder="1">
      <alignment vertical="top"/>
    </xf>
    <xf numFmtId="44" fontId="0" fillId="0" borderId="12" xfId="0" applyNumberFormat="1" applyFill="1" applyBorder="1">
      <alignment vertical="top"/>
    </xf>
    <xf numFmtId="44" fontId="23" fillId="0" borderId="15" xfId="0" applyNumberFormat="1" applyFont="1" applyFill="1" applyBorder="1">
      <alignment vertical="top"/>
    </xf>
    <xf numFmtId="0" fontId="21" fillId="0" borderId="0" xfId="0" applyFont="1" applyFill="1" applyBorder="1">
      <alignment vertical="top"/>
    </xf>
    <xf numFmtId="0" fontId="21" fillId="0" borderId="11" xfId="0" applyFont="1" applyFill="1" applyBorder="1">
      <alignment vertical="top"/>
    </xf>
    <xf numFmtId="44" fontId="23" fillId="0" borderId="0" xfId="0" applyNumberFormat="1" applyFont="1" applyFill="1" applyBorder="1">
      <alignment vertical="top"/>
    </xf>
    <xf numFmtId="44" fontId="23" fillId="0" borderId="11" xfId="0" applyNumberFormat="1" applyFont="1" applyFill="1" applyBorder="1">
      <alignment vertical="top"/>
    </xf>
    <xf numFmtId="44" fontId="23" fillId="0" borderId="12" xfId="0" applyNumberFormat="1" applyFont="1" applyFill="1" applyBorder="1">
      <alignment vertical="top"/>
    </xf>
    <xf numFmtId="44" fontId="23" fillId="0" borderId="14" xfId="0" applyNumberFormat="1" applyFont="1" applyFill="1" applyBorder="1">
      <alignment vertical="top"/>
    </xf>
    <xf numFmtId="44" fontId="23" fillId="0" borderId="0" xfId="0" applyNumberFormat="1" applyFont="1" applyFill="1">
      <alignment vertical="top"/>
    </xf>
    <xf numFmtId="0" fontId="20" fillId="0" borderId="10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3" fillId="0" borderId="0" xfId="0" applyFont="1" applyFill="1">
      <alignment vertical="top"/>
    </xf>
    <xf numFmtId="0" fontId="23" fillId="0" borderId="13" xfId="0" applyFont="1" applyFill="1" applyBorder="1">
      <alignment vertical="top"/>
    </xf>
    <xf numFmtId="0" fontId="23" fillId="0" borderId="12" xfId="0" applyFont="1" applyFill="1" applyBorder="1">
      <alignment vertical="top"/>
    </xf>
    <xf numFmtId="0" fontId="23" fillId="0" borderId="14" xfId="0" applyFont="1" applyFill="1" applyBorder="1">
      <alignment vertical="top"/>
    </xf>
    <xf numFmtId="0" fontId="18" fillId="0" borderId="17" xfId="0" applyFont="1" applyFill="1" applyBorder="1" applyAlignment="1">
      <alignment horizontal="left" vertical="center"/>
    </xf>
    <xf numFmtId="49" fontId="23" fillId="0" borderId="18" xfId="0" applyNumberFormat="1" applyFont="1" applyFill="1" applyBorder="1" applyAlignment="1">
      <alignment vertical="top" wrapText="1"/>
    </xf>
    <xf numFmtId="49" fontId="23" fillId="0" borderId="0" xfId="0" applyNumberFormat="1" applyFont="1" applyFill="1" applyAlignment="1">
      <alignment vertical="top" wrapText="1"/>
    </xf>
    <xf numFmtId="0" fontId="24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49" fontId="28" fillId="0" borderId="12" xfId="42" applyNumberFormat="1" applyFont="1" applyBorder="1" applyAlignment="1" applyProtection="1">
      <alignment vertical="center" wrapText="1"/>
      <protection locked="0"/>
    </xf>
    <xf numFmtId="49" fontId="30" fillId="0" borderId="16" xfId="43" applyNumberFormat="1" applyFont="1" applyBorder="1" applyAlignment="1" applyProtection="1">
      <alignment vertical="center" wrapText="1"/>
      <protection locked="0"/>
    </xf>
    <xf numFmtId="49" fontId="31" fillId="0" borderId="0" xfId="42" applyNumberFormat="1" applyFont="1" applyAlignment="1" applyProtection="1">
      <alignment vertical="center" wrapText="1"/>
      <protection locked="0"/>
    </xf>
    <xf numFmtId="49" fontId="22" fillId="0" borderId="0" xfId="42" applyNumberFormat="1" applyAlignment="1" applyProtection="1">
      <alignment vertical="center" wrapText="1"/>
      <protection locked="0"/>
    </xf>
    <xf numFmtId="49" fontId="32" fillId="0" borderId="0" xfId="44" applyNumberFormat="1" applyFont="1" applyAlignment="1" applyProtection="1">
      <alignment vertical="center" wrapText="1"/>
      <protection locked="0"/>
    </xf>
    <xf numFmtId="49" fontId="28" fillId="0" borderId="19" xfId="42" applyNumberFormat="1" applyFont="1" applyBorder="1" applyAlignment="1" applyProtection="1">
      <alignment vertical="center" wrapText="1"/>
      <protection locked="0"/>
    </xf>
    <xf numFmtId="49" fontId="30" fillId="0" borderId="15" xfId="43" applyNumberFormat="1" applyFont="1" applyBorder="1" applyAlignment="1" applyProtection="1">
      <alignment vertical="center" wrapText="1"/>
      <protection locked="0"/>
    </xf>
    <xf numFmtId="49" fontId="28" fillId="0" borderId="20" xfId="42" applyNumberFormat="1" applyFont="1" applyBorder="1" applyAlignment="1" applyProtection="1">
      <alignment vertical="center" wrapText="1"/>
      <protection locked="0"/>
    </xf>
    <xf numFmtId="49" fontId="30" fillId="0" borderId="21" xfId="43" applyNumberFormat="1" applyFont="1" applyBorder="1" applyAlignment="1" applyProtection="1">
      <alignment vertical="center" wrapText="1"/>
      <protection locked="0"/>
    </xf>
    <xf numFmtId="49" fontId="33" fillId="0" borderId="20" xfId="42" applyNumberFormat="1" applyFont="1" applyFill="1" applyBorder="1" applyAlignment="1" applyProtection="1">
      <alignment vertical="center" wrapText="1"/>
      <protection locked="0"/>
    </xf>
    <xf numFmtId="49" fontId="34" fillId="0" borderId="21" xfId="42" applyNumberFormat="1" applyFont="1" applyFill="1" applyBorder="1" applyAlignment="1" applyProtection="1">
      <alignment vertical="center" wrapText="1"/>
      <protection locked="0"/>
    </xf>
    <xf numFmtId="49" fontId="35" fillId="0" borderId="0" xfId="45" applyNumberFormat="1" applyFont="1" applyFill="1" applyBorder="1" applyAlignment="1" applyProtection="1">
      <alignment vertical="center" wrapText="1"/>
      <protection locked="0"/>
    </xf>
    <xf numFmtId="49" fontId="36" fillId="0" borderId="0" xfId="45" applyNumberFormat="1" applyFont="1" applyFill="1" applyBorder="1" applyAlignment="1" applyProtection="1">
      <alignment vertical="center" wrapText="1"/>
      <protection locked="0"/>
    </xf>
    <xf numFmtId="49" fontId="37" fillId="0" borderId="0" xfId="42" applyNumberFormat="1" applyFont="1" applyFill="1" applyBorder="1" applyAlignment="1" applyProtection="1">
      <alignment vertical="center" wrapText="1"/>
      <protection locked="0"/>
    </xf>
    <xf numFmtId="49" fontId="38" fillId="0" borderId="22" xfId="42" applyNumberFormat="1" applyFont="1" applyBorder="1" applyAlignment="1" applyProtection="1">
      <alignment vertical="center" wrapText="1"/>
      <protection locked="0"/>
    </xf>
    <xf numFmtId="49" fontId="22" fillId="0" borderId="22" xfId="42" applyNumberFormat="1" applyBorder="1" applyAlignment="1" applyProtection="1">
      <alignment vertical="center" wrapText="1"/>
      <protection locked="0"/>
    </xf>
    <xf numFmtId="49" fontId="37" fillId="0" borderId="0" xfId="42" applyNumberFormat="1" applyFont="1" applyBorder="1" applyAlignment="1" applyProtection="1">
      <alignment vertical="center" wrapText="1"/>
      <protection locked="0"/>
    </xf>
    <xf numFmtId="49" fontId="32" fillId="0" borderId="0" xfId="44" applyNumberFormat="1" applyFill="1" applyAlignment="1" applyProtection="1">
      <alignment vertical="center" wrapText="1"/>
      <protection locked="0"/>
    </xf>
    <xf numFmtId="49" fontId="39" fillId="0" borderId="22" xfId="42" applyNumberFormat="1" applyFont="1" applyBorder="1" applyAlignment="1" applyProtection="1">
      <alignment vertical="center" wrapText="1"/>
      <protection locked="0"/>
    </xf>
    <xf numFmtId="49" fontId="29" fillId="0" borderId="0" xfId="43" applyNumberFormat="1" applyAlignment="1" applyProtection="1">
      <alignment vertical="center" wrapText="1"/>
      <protection locked="0"/>
    </xf>
    <xf numFmtId="49" fontId="32" fillId="0" borderId="0" xfId="44" applyNumberFormat="1" applyAlignment="1" applyProtection="1">
      <alignment vertical="center" wrapText="1"/>
      <protection locked="0"/>
    </xf>
    <xf numFmtId="49" fontId="40" fillId="0" borderId="0" xfId="44" applyNumberFormat="1" applyFont="1" applyAlignment="1" applyProtection="1">
      <alignment vertical="center" wrapText="1"/>
      <protection locked="0"/>
    </xf>
    <xf numFmtId="49" fontId="41" fillId="0" borderId="0" xfId="44" applyNumberFormat="1" applyFont="1" applyAlignment="1" applyProtection="1">
      <alignment vertical="center" wrapText="1"/>
      <protection locked="0"/>
    </xf>
    <xf numFmtId="49" fontId="40" fillId="0" borderId="0" xfId="44" applyNumberFormat="1" applyFont="1" applyAlignment="1">
      <alignment horizontal="center"/>
    </xf>
    <xf numFmtId="49" fontId="40" fillId="0" borderId="0" xfId="44" applyNumberFormat="1" applyFont="1"/>
    <xf numFmtId="0" fontId="32" fillId="0" borderId="0" xfId="44" applyFill="1" applyAlignment="1">
      <alignment horizontal="center"/>
    </xf>
    <xf numFmtId="0" fontId="32" fillId="0" borderId="0" xfId="44"/>
  </cellXfs>
  <cellStyles count="49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 1" xfId="46"/>
    <cellStyle name="Normal_Sheet1" xfId="47"/>
    <cellStyle name="Normální" xfId="0" builtinId="0" customBuiltin="1"/>
    <cellStyle name="Normální 2" xfId="43"/>
    <cellStyle name="Normální 3" xfId="44"/>
    <cellStyle name="normální_estimatif tdr - FRANCO-TCHEQUE-indice2_rv" xfId="45"/>
    <cellStyle name="normální_River Diamond_CELKOVÁ REKAPITULACE" xfId="42"/>
    <cellStyle name="Poznámka" xfId="15" builtinId="10" customBuiltin="1"/>
    <cellStyle name="Propojená buňka" xfId="12" builtinId="24" customBuiltin="1"/>
    <cellStyle name="Správně" xfId="6" builtinId="26" customBuiltin="1"/>
    <cellStyle name="Styl 1" xfId="48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tabSelected="1" showWhiteSpace="0" zoomScale="130" zoomScaleNormal="130" zoomScaleSheetLayoutView="100" zoomScalePageLayoutView="80" workbookViewId="0">
      <selection activeCell="B4" sqref="B4"/>
    </sheetView>
  </sheetViews>
  <sheetFormatPr defaultRowHeight="13.2" x14ac:dyDescent="0.25"/>
  <cols>
    <col min="1" max="1" width="8.5546875" style="83" customWidth="1"/>
    <col min="2" max="2" width="95.77734375" style="84" customWidth="1"/>
    <col min="3" max="3" width="9.33203125" style="85" bestFit="1" customWidth="1"/>
    <col min="4" max="4" width="10" style="86" bestFit="1" customWidth="1"/>
    <col min="5" max="5" width="9.33203125" style="86" bestFit="1" customWidth="1"/>
    <col min="6" max="6" width="11.5546875" style="86" bestFit="1" customWidth="1"/>
    <col min="7" max="256" width="8.88671875" style="86"/>
    <col min="257" max="257" width="8.5546875" style="86" customWidth="1"/>
    <col min="258" max="258" width="95.77734375" style="86" customWidth="1"/>
    <col min="259" max="259" width="9.33203125" style="86" bestFit="1" customWidth="1"/>
    <col min="260" max="260" width="10" style="86" bestFit="1" customWidth="1"/>
    <col min="261" max="261" width="9.33203125" style="86" bestFit="1" customWidth="1"/>
    <col min="262" max="262" width="11.5546875" style="86" bestFit="1" customWidth="1"/>
    <col min="263" max="512" width="8.88671875" style="86"/>
    <col min="513" max="513" width="8.5546875" style="86" customWidth="1"/>
    <col min="514" max="514" width="95.77734375" style="86" customWidth="1"/>
    <col min="515" max="515" width="9.33203125" style="86" bestFit="1" customWidth="1"/>
    <col min="516" max="516" width="10" style="86" bestFit="1" customWidth="1"/>
    <col min="517" max="517" width="9.33203125" style="86" bestFit="1" customWidth="1"/>
    <col min="518" max="518" width="11.5546875" style="86" bestFit="1" customWidth="1"/>
    <col min="519" max="768" width="8.88671875" style="86"/>
    <col min="769" max="769" width="8.5546875" style="86" customWidth="1"/>
    <col min="770" max="770" width="95.77734375" style="86" customWidth="1"/>
    <col min="771" max="771" width="9.33203125" style="86" bestFit="1" customWidth="1"/>
    <col min="772" max="772" width="10" style="86" bestFit="1" customWidth="1"/>
    <col min="773" max="773" width="9.33203125" style="86" bestFit="1" customWidth="1"/>
    <col min="774" max="774" width="11.5546875" style="86" bestFit="1" customWidth="1"/>
    <col min="775" max="1024" width="8.88671875" style="86"/>
    <col min="1025" max="1025" width="8.5546875" style="86" customWidth="1"/>
    <col min="1026" max="1026" width="95.77734375" style="86" customWidth="1"/>
    <col min="1027" max="1027" width="9.33203125" style="86" bestFit="1" customWidth="1"/>
    <col min="1028" max="1028" width="10" style="86" bestFit="1" customWidth="1"/>
    <col min="1029" max="1029" width="9.33203125" style="86" bestFit="1" customWidth="1"/>
    <col min="1030" max="1030" width="11.5546875" style="86" bestFit="1" customWidth="1"/>
    <col min="1031" max="1280" width="8.88671875" style="86"/>
    <col min="1281" max="1281" width="8.5546875" style="86" customWidth="1"/>
    <col min="1282" max="1282" width="95.77734375" style="86" customWidth="1"/>
    <col min="1283" max="1283" width="9.33203125" style="86" bestFit="1" customWidth="1"/>
    <col min="1284" max="1284" width="10" style="86" bestFit="1" customWidth="1"/>
    <col min="1285" max="1285" width="9.33203125" style="86" bestFit="1" customWidth="1"/>
    <col min="1286" max="1286" width="11.5546875" style="86" bestFit="1" customWidth="1"/>
    <col min="1287" max="1536" width="8.88671875" style="86"/>
    <col min="1537" max="1537" width="8.5546875" style="86" customWidth="1"/>
    <col min="1538" max="1538" width="95.77734375" style="86" customWidth="1"/>
    <col min="1539" max="1539" width="9.33203125" style="86" bestFit="1" customWidth="1"/>
    <col min="1540" max="1540" width="10" style="86" bestFit="1" customWidth="1"/>
    <col min="1541" max="1541" width="9.33203125" style="86" bestFit="1" customWidth="1"/>
    <col min="1542" max="1542" width="11.5546875" style="86" bestFit="1" customWidth="1"/>
    <col min="1543" max="1792" width="8.88671875" style="86"/>
    <col min="1793" max="1793" width="8.5546875" style="86" customWidth="1"/>
    <col min="1794" max="1794" width="95.77734375" style="86" customWidth="1"/>
    <col min="1795" max="1795" width="9.33203125" style="86" bestFit="1" customWidth="1"/>
    <col min="1796" max="1796" width="10" style="86" bestFit="1" customWidth="1"/>
    <col min="1797" max="1797" width="9.33203125" style="86" bestFit="1" customWidth="1"/>
    <col min="1798" max="1798" width="11.5546875" style="86" bestFit="1" customWidth="1"/>
    <col min="1799" max="2048" width="8.88671875" style="86"/>
    <col min="2049" max="2049" width="8.5546875" style="86" customWidth="1"/>
    <col min="2050" max="2050" width="95.77734375" style="86" customWidth="1"/>
    <col min="2051" max="2051" width="9.33203125" style="86" bestFit="1" customWidth="1"/>
    <col min="2052" max="2052" width="10" style="86" bestFit="1" customWidth="1"/>
    <col min="2053" max="2053" width="9.33203125" style="86" bestFit="1" customWidth="1"/>
    <col min="2054" max="2054" width="11.5546875" style="86" bestFit="1" customWidth="1"/>
    <col min="2055" max="2304" width="8.88671875" style="86"/>
    <col min="2305" max="2305" width="8.5546875" style="86" customWidth="1"/>
    <col min="2306" max="2306" width="95.77734375" style="86" customWidth="1"/>
    <col min="2307" max="2307" width="9.33203125" style="86" bestFit="1" customWidth="1"/>
    <col min="2308" max="2308" width="10" style="86" bestFit="1" customWidth="1"/>
    <col min="2309" max="2309" width="9.33203125" style="86" bestFit="1" customWidth="1"/>
    <col min="2310" max="2310" width="11.5546875" style="86" bestFit="1" customWidth="1"/>
    <col min="2311" max="2560" width="8.88671875" style="86"/>
    <col min="2561" max="2561" width="8.5546875" style="86" customWidth="1"/>
    <col min="2562" max="2562" width="95.77734375" style="86" customWidth="1"/>
    <col min="2563" max="2563" width="9.33203125" style="86" bestFit="1" customWidth="1"/>
    <col min="2564" max="2564" width="10" style="86" bestFit="1" customWidth="1"/>
    <col min="2565" max="2565" width="9.33203125" style="86" bestFit="1" customWidth="1"/>
    <col min="2566" max="2566" width="11.5546875" style="86" bestFit="1" customWidth="1"/>
    <col min="2567" max="2816" width="8.88671875" style="86"/>
    <col min="2817" max="2817" width="8.5546875" style="86" customWidth="1"/>
    <col min="2818" max="2818" width="95.77734375" style="86" customWidth="1"/>
    <col min="2819" max="2819" width="9.33203125" style="86" bestFit="1" customWidth="1"/>
    <col min="2820" max="2820" width="10" style="86" bestFit="1" customWidth="1"/>
    <col min="2821" max="2821" width="9.33203125" style="86" bestFit="1" customWidth="1"/>
    <col min="2822" max="2822" width="11.5546875" style="86" bestFit="1" customWidth="1"/>
    <col min="2823" max="3072" width="8.88671875" style="86"/>
    <col min="3073" max="3073" width="8.5546875" style="86" customWidth="1"/>
    <col min="3074" max="3074" width="95.77734375" style="86" customWidth="1"/>
    <col min="3075" max="3075" width="9.33203125" style="86" bestFit="1" customWidth="1"/>
    <col min="3076" max="3076" width="10" style="86" bestFit="1" customWidth="1"/>
    <col min="3077" max="3077" width="9.33203125" style="86" bestFit="1" customWidth="1"/>
    <col min="3078" max="3078" width="11.5546875" style="86" bestFit="1" customWidth="1"/>
    <col min="3079" max="3328" width="8.88671875" style="86"/>
    <col min="3329" max="3329" width="8.5546875" style="86" customWidth="1"/>
    <col min="3330" max="3330" width="95.77734375" style="86" customWidth="1"/>
    <col min="3331" max="3331" width="9.33203125" style="86" bestFit="1" customWidth="1"/>
    <col min="3332" max="3332" width="10" style="86" bestFit="1" customWidth="1"/>
    <col min="3333" max="3333" width="9.33203125" style="86" bestFit="1" customWidth="1"/>
    <col min="3334" max="3334" width="11.5546875" style="86" bestFit="1" customWidth="1"/>
    <col min="3335" max="3584" width="8.88671875" style="86"/>
    <col min="3585" max="3585" width="8.5546875" style="86" customWidth="1"/>
    <col min="3586" max="3586" width="95.77734375" style="86" customWidth="1"/>
    <col min="3587" max="3587" width="9.33203125" style="86" bestFit="1" customWidth="1"/>
    <col min="3588" max="3588" width="10" style="86" bestFit="1" customWidth="1"/>
    <col min="3589" max="3589" width="9.33203125" style="86" bestFit="1" customWidth="1"/>
    <col min="3590" max="3590" width="11.5546875" style="86" bestFit="1" customWidth="1"/>
    <col min="3591" max="3840" width="8.88671875" style="86"/>
    <col min="3841" max="3841" width="8.5546875" style="86" customWidth="1"/>
    <col min="3842" max="3842" width="95.77734375" style="86" customWidth="1"/>
    <col min="3843" max="3843" width="9.33203125" style="86" bestFit="1" customWidth="1"/>
    <col min="3844" max="3844" width="10" style="86" bestFit="1" customWidth="1"/>
    <col min="3845" max="3845" width="9.33203125" style="86" bestFit="1" customWidth="1"/>
    <col min="3846" max="3846" width="11.5546875" style="86" bestFit="1" customWidth="1"/>
    <col min="3847" max="4096" width="8.88671875" style="86"/>
    <col min="4097" max="4097" width="8.5546875" style="86" customWidth="1"/>
    <col min="4098" max="4098" width="95.77734375" style="86" customWidth="1"/>
    <col min="4099" max="4099" width="9.33203125" style="86" bestFit="1" customWidth="1"/>
    <col min="4100" max="4100" width="10" style="86" bestFit="1" customWidth="1"/>
    <col min="4101" max="4101" width="9.33203125" style="86" bestFit="1" customWidth="1"/>
    <col min="4102" max="4102" width="11.5546875" style="86" bestFit="1" customWidth="1"/>
    <col min="4103" max="4352" width="8.88671875" style="86"/>
    <col min="4353" max="4353" width="8.5546875" style="86" customWidth="1"/>
    <col min="4354" max="4354" width="95.77734375" style="86" customWidth="1"/>
    <col min="4355" max="4355" width="9.33203125" style="86" bestFit="1" customWidth="1"/>
    <col min="4356" max="4356" width="10" style="86" bestFit="1" customWidth="1"/>
    <col min="4357" max="4357" width="9.33203125" style="86" bestFit="1" customWidth="1"/>
    <col min="4358" max="4358" width="11.5546875" style="86" bestFit="1" customWidth="1"/>
    <col min="4359" max="4608" width="8.88671875" style="86"/>
    <col min="4609" max="4609" width="8.5546875" style="86" customWidth="1"/>
    <col min="4610" max="4610" width="95.77734375" style="86" customWidth="1"/>
    <col min="4611" max="4611" width="9.33203125" style="86" bestFit="1" customWidth="1"/>
    <col min="4612" max="4612" width="10" style="86" bestFit="1" customWidth="1"/>
    <col min="4613" max="4613" width="9.33203125" style="86" bestFit="1" customWidth="1"/>
    <col min="4614" max="4614" width="11.5546875" style="86" bestFit="1" customWidth="1"/>
    <col min="4615" max="4864" width="8.88671875" style="86"/>
    <col min="4865" max="4865" width="8.5546875" style="86" customWidth="1"/>
    <col min="4866" max="4866" width="95.77734375" style="86" customWidth="1"/>
    <col min="4867" max="4867" width="9.33203125" style="86" bestFit="1" customWidth="1"/>
    <col min="4868" max="4868" width="10" style="86" bestFit="1" customWidth="1"/>
    <col min="4869" max="4869" width="9.33203125" style="86" bestFit="1" customWidth="1"/>
    <col min="4870" max="4870" width="11.5546875" style="86" bestFit="1" customWidth="1"/>
    <col min="4871" max="5120" width="8.88671875" style="86"/>
    <col min="5121" max="5121" width="8.5546875" style="86" customWidth="1"/>
    <col min="5122" max="5122" width="95.77734375" style="86" customWidth="1"/>
    <col min="5123" max="5123" width="9.33203125" style="86" bestFit="1" customWidth="1"/>
    <col min="5124" max="5124" width="10" style="86" bestFit="1" customWidth="1"/>
    <col min="5125" max="5125" width="9.33203125" style="86" bestFit="1" customWidth="1"/>
    <col min="5126" max="5126" width="11.5546875" style="86" bestFit="1" customWidth="1"/>
    <col min="5127" max="5376" width="8.88671875" style="86"/>
    <col min="5377" max="5377" width="8.5546875" style="86" customWidth="1"/>
    <col min="5378" max="5378" width="95.77734375" style="86" customWidth="1"/>
    <col min="5379" max="5379" width="9.33203125" style="86" bestFit="1" customWidth="1"/>
    <col min="5380" max="5380" width="10" style="86" bestFit="1" customWidth="1"/>
    <col min="5381" max="5381" width="9.33203125" style="86" bestFit="1" customWidth="1"/>
    <col min="5382" max="5382" width="11.5546875" style="86" bestFit="1" customWidth="1"/>
    <col min="5383" max="5632" width="8.88671875" style="86"/>
    <col min="5633" max="5633" width="8.5546875" style="86" customWidth="1"/>
    <col min="5634" max="5634" width="95.77734375" style="86" customWidth="1"/>
    <col min="5635" max="5635" width="9.33203125" style="86" bestFit="1" customWidth="1"/>
    <col min="5636" max="5636" width="10" style="86" bestFit="1" customWidth="1"/>
    <col min="5637" max="5637" width="9.33203125" style="86" bestFit="1" customWidth="1"/>
    <col min="5638" max="5638" width="11.5546875" style="86" bestFit="1" customWidth="1"/>
    <col min="5639" max="5888" width="8.88671875" style="86"/>
    <col min="5889" max="5889" width="8.5546875" style="86" customWidth="1"/>
    <col min="5890" max="5890" width="95.77734375" style="86" customWidth="1"/>
    <col min="5891" max="5891" width="9.33203125" style="86" bestFit="1" customWidth="1"/>
    <col min="5892" max="5892" width="10" style="86" bestFit="1" customWidth="1"/>
    <col min="5893" max="5893" width="9.33203125" style="86" bestFit="1" customWidth="1"/>
    <col min="5894" max="5894" width="11.5546875" style="86" bestFit="1" customWidth="1"/>
    <col min="5895" max="6144" width="8.88671875" style="86"/>
    <col min="6145" max="6145" width="8.5546875" style="86" customWidth="1"/>
    <col min="6146" max="6146" width="95.77734375" style="86" customWidth="1"/>
    <col min="6147" max="6147" width="9.33203125" style="86" bestFit="1" customWidth="1"/>
    <col min="6148" max="6148" width="10" style="86" bestFit="1" customWidth="1"/>
    <col min="6149" max="6149" width="9.33203125" style="86" bestFit="1" customWidth="1"/>
    <col min="6150" max="6150" width="11.5546875" style="86" bestFit="1" customWidth="1"/>
    <col min="6151" max="6400" width="8.88671875" style="86"/>
    <col min="6401" max="6401" width="8.5546875" style="86" customWidth="1"/>
    <col min="6402" max="6402" width="95.77734375" style="86" customWidth="1"/>
    <col min="6403" max="6403" width="9.33203125" style="86" bestFit="1" customWidth="1"/>
    <col min="6404" max="6404" width="10" style="86" bestFit="1" customWidth="1"/>
    <col min="6405" max="6405" width="9.33203125" style="86" bestFit="1" customWidth="1"/>
    <col min="6406" max="6406" width="11.5546875" style="86" bestFit="1" customWidth="1"/>
    <col min="6407" max="6656" width="8.88671875" style="86"/>
    <col min="6657" max="6657" width="8.5546875" style="86" customWidth="1"/>
    <col min="6658" max="6658" width="95.77734375" style="86" customWidth="1"/>
    <col min="6659" max="6659" width="9.33203125" style="86" bestFit="1" customWidth="1"/>
    <col min="6660" max="6660" width="10" style="86" bestFit="1" customWidth="1"/>
    <col min="6661" max="6661" width="9.33203125" style="86" bestFit="1" customWidth="1"/>
    <col min="6662" max="6662" width="11.5546875" style="86" bestFit="1" customWidth="1"/>
    <col min="6663" max="6912" width="8.88671875" style="86"/>
    <col min="6913" max="6913" width="8.5546875" style="86" customWidth="1"/>
    <col min="6914" max="6914" width="95.77734375" style="86" customWidth="1"/>
    <col min="6915" max="6915" width="9.33203125" style="86" bestFit="1" customWidth="1"/>
    <col min="6916" max="6916" width="10" style="86" bestFit="1" customWidth="1"/>
    <col min="6917" max="6917" width="9.33203125" style="86" bestFit="1" customWidth="1"/>
    <col min="6918" max="6918" width="11.5546875" style="86" bestFit="1" customWidth="1"/>
    <col min="6919" max="7168" width="8.88671875" style="86"/>
    <col min="7169" max="7169" width="8.5546875" style="86" customWidth="1"/>
    <col min="7170" max="7170" width="95.77734375" style="86" customWidth="1"/>
    <col min="7171" max="7171" width="9.33203125" style="86" bestFit="1" customWidth="1"/>
    <col min="7172" max="7172" width="10" style="86" bestFit="1" customWidth="1"/>
    <col min="7173" max="7173" width="9.33203125" style="86" bestFit="1" customWidth="1"/>
    <col min="7174" max="7174" width="11.5546875" style="86" bestFit="1" customWidth="1"/>
    <col min="7175" max="7424" width="8.88671875" style="86"/>
    <col min="7425" max="7425" width="8.5546875" style="86" customWidth="1"/>
    <col min="7426" max="7426" width="95.77734375" style="86" customWidth="1"/>
    <col min="7427" max="7427" width="9.33203125" style="86" bestFit="1" customWidth="1"/>
    <col min="7428" max="7428" width="10" style="86" bestFit="1" customWidth="1"/>
    <col min="7429" max="7429" width="9.33203125" style="86" bestFit="1" customWidth="1"/>
    <col min="7430" max="7430" width="11.5546875" style="86" bestFit="1" customWidth="1"/>
    <col min="7431" max="7680" width="8.88671875" style="86"/>
    <col min="7681" max="7681" width="8.5546875" style="86" customWidth="1"/>
    <col min="7682" max="7682" width="95.77734375" style="86" customWidth="1"/>
    <col min="7683" max="7683" width="9.33203125" style="86" bestFit="1" customWidth="1"/>
    <col min="7684" max="7684" width="10" style="86" bestFit="1" customWidth="1"/>
    <col min="7685" max="7685" width="9.33203125" style="86" bestFit="1" customWidth="1"/>
    <col min="7686" max="7686" width="11.5546875" style="86" bestFit="1" customWidth="1"/>
    <col min="7687" max="7936" width="8.88671875" style="86"/>
    <col min="7937" max="7937" width="8.5546875" style="86" customWidth="1"/>
    <col min="7938" max="7938" width="95.77734375" style="86" customWidth="1"/>
    <col min="7939" max="7939" width="9.33203125" style="86" bestFit="1" customWidth="1"/>
    <col min="7940" max="7940" width="10" style="86" bestFit="1" customWidth="1"/>
    <col min="7941" max="7941" width="9.33203125" style="86" bestFit="1" customWidth="1"/>
    <col min="7942" max="7942" width="11.5546875" style="86" bestFit="1" customWidth="1"/>
    <col min="7943" max="8192" width="8.88671875" style="86"/>
    <col min="8193" max="8193" width="8.5546875" style="86" customWidth="1"/>
    <col min="8194" max="8194" width="95.77734375" style="86" customWidth="1"/>
    <col min="8195" max="8195" width="9.33203125" style="86" bestFit="1" customWidth="1"/>
    <col min="8196" max="8196" width="10" style="86" bestFit="1" customWidth="1"/>
    <col min="8197" max="8197" width="9.33203125" style="86" bestFit="1" customWidth="1"/>
    <col min="8198" max="8198" width="11.5546875" style="86" bestFit="1" customWidth="1"/>
    <col min="8199" max="8448" width="8.88671875" style="86"/>
    <col min="8449" max="8449" width="8.5546875" style="86" customWidth="1"/>
    <col min="8450" max="8450" width="95.77734375" style="86" customWidth="1"/>
    <col min="8451" max="8451" width="9.33203125" style="86" bestFit="1" customWidth="1"/>
    <col min="8452" max="8452" width="10" style="86" bestFit="1" customWidth="1"/>
    <col min="8453" max="8453" width="9.33203125" style="86" bestFit="1" customWidth="1"/>
    <col min="8454" max="8454" width="11.5546875" style="86" bestFit="1" customWidth="1"/>
    <col min="8455" max="8704" width="8.88671875" style="86"/>
    <col min="8705" max="8705" width="8.5546875" style="86" customWidth="1"/>
    <col min="8706" max="8706" width="95.77734375" style="86" customWidth="1"/>
    <col min="8707" max="8707" width="9.33203125" style="86" bestFit="1" customWidth="1"/>
    <col min="8708" max="8708" width="10" style="86" bestFit="1" customWidth="1"/>
    <col min="8709" max="8709" width="9.33203125" style="86" bestFit="1" customWidth="1"/>
    <col min="8710" max="8710" width="11.5546875" style="86" bestFit="1" customWidth="1"/>
    <col min="8711" max="8960" width="8.88671875" style="86"/>
    <col min="8961" max="8961" width="8.5546875" style="86" customWidth="1"/>
    <col min="8962" max="8962" width="95.77734375" style="86" customWidth="1"/>
    <col min="8963" max="8963" width="9.33203125" style="86" bestFit="1" customWidth="1"/>
    <col min="8964" max="8964" width="10" style="86" bestFit="1" customWidth="1"/>
    <col min="8965" max="8965" width="9.33203125" style="86" bestFit="1" customWidth="1"/>
    <col min="8966" max="8966" width="11.5546875" style="86" bestFit="1" customWidth="1"/>
    <col min="8967" max="9216" width="8.88671875" style="86"/>
    <col min="9217" max="9217" width="8.5546875" style="86" customWidth="1"/>
    <col min="9218" max="9218" width="95.77734375" style="86" customWidth="1"/>
    <col min="9219" max="9219" width="9.33203125" style="86" bestFit="1" customWidth="1"/>
    <col min="9220" max="9220" width="10" style="86" bestFit="1" customWidth="1"/>
    <col min="9221" max="9221" width="9.33203125" style="86" bestFit="1" customWidth="1"/>
    <col min="9222" max="9222" width="11.5546875" style="86" bestFit="1" customWidth="1"/>
    <col min="9223" max="9472" width="8.88671875" style="86"/>
    <col min="9473" max="9473" width="8.5546875" style="86" customWidth="1"/>
    <col min="9474" max="9474" width="95.77734375" style="86" customWidth="1"/>
    <col min="9475" max="9475" width="9.33203125" style="86" bestFit="1" customWidth="1"/>
    <col min="9476" max="9476" width="10" style="86" bestFit="1" customWidth="1"/>
    <col min="9477" max="9477" width="9.33203125" style="86" bestFit="1" customWidth="1"/>
    <col min="9478" max="9478" width="11.5546875" style="86" bestFit="1" customWidth="1"/>
    <col min="9479" max="9728" width="8.88671875" style="86"/>
    <col min="9729" max="9729" width="8.5546875" style="86" customWidth="1"/>
    <col min="9730" max="9730" width="95.77734375" style="86" customWidth="1"/>
    <col min="9731" max="9731" width="9.33203125" style="86" bestFit="1" customWidth="1"/>
    <col min="9732" max="9732" width="10" style="86" bestFit="1" customWidth="1"/>
    <col min="9733" max="9733" width="9.33203125" style="86" bestFit="1" customWidth="1"/>
    <col min="9734" max="9734" width="11.5546875" style="86" bestFit="1" customWidth="1"/>
    <col min="9735" max="9984" width="8.88671875" style="86"/>
    <col min="9985" max="9985" width="8.5546875" style="86" customWidth="1"/>
    <col min="9986" max="9986" width="95.77734375" style="86" customWidth="1"/>
    <col min="9987" max="9987" width="9.33203125" style="86" bestFit="1" customWidth="1"/>
    <col min="9988" max="9988" width="10" style="86" bestFit="1" customWidth="1"/>
    <col min="9989" max="9989" width="9.33203125" style="86" bestFit="1" customWidth="1"/>
    <col min="9990" max="9990" width="11.5546875" style="86" bestFit="1" customWidth="1"/>
    <col min="9991" max="10240" width="8.88671875" style="86"/>
    <col min="10241" max="10241" width="8.5546875" style="86" customWidth="1"/>
    <col min="10242" max="10242" width="95.77734375" style="86" customWidth="1"/>
    <col min="10243" max="10243" width="9.33203125" style="86" bestFit="1" customWidth="1"/>
    <col min="10244" max="10244" width="10" style="86" bestFit="1" customWidth="1"/>
    <col min="10245" max="10245" width="9.33203125" style="86" bestFit="1" customWidth="1"/>
    <col min="10246" max="10246" width="11.5546875" style="86" bestFit="1" customWidth="1"/>
    <col min="10247" max="10496" width="8.88671875" style="86"/>
    <col min="10497" max="10497" width="8.5546875" style="86" customWidth="1"/>
    <col min="10498" max="10498" width="95.77734375" style="86" customWidth="1"/>
    <col min="10499" max="10499" width="9.33203125" style="86" bestFit="1" customWidth="1"/>
    <col min="10500" max="10500" width="10" style="86" bestFit="1" customWidth="1"/>
    <col min="10501" max="10501" width="9.33203125" style="86" bestFit="1" customWidth="1"/>
    <col min="10502" max="10502" width="11.5546875" style="86" bestFit="1" customWidth="1"/>
    <col min="10503" max="10752" width="8.88671875" style="86"/>
    <col min="10753" max="10753" width="8.5546875" style="86" customWidth="1"/>
    <col min="10754" max="10754" width="95.77734375" style="86" customWidth="1"/>
    <col min="10755" max="10755" width="9.33203125" style="86" bestFit="1" customWidth="1"/>
    <col min="10756" max="10756" width="10" style="86" bestFit="1" customWidth="1"/>
    <col min="10757" max="10757" width="9.33203125" style="86" bestFit="1" customWidth="1"/>
    <col min="10758" max="10758" width="11.5546875" style="86" bestFit="1" customWidth="1"/>
    <col min="10759" max="11008" width="8.88671875" style="86"/>
    <col min="11009" max="11009" width="8.5546875" style="86" customWidth="1"/>
    <col min="11010" max="11010" width="95.77734375" style="86" customWidth="1"/>
    <col min="11011" max="11011" width="9.33203125" style="86" bestFit="1" customWidth="1"/>
    <col min="11012" max="11012" width="10" style="86" bestFit="1" customWidth="1"/>
    <col min="11013" max="11013" width="9.33203125" style="86" bestFit="1" customWidth="1"/>
    <col min="11014" max="11014" width="11.5546875" style="86" bestFit="1" customWidth="1"/>
    <col min="11015" max="11264" width="8.88671875" style="86"/>
    <col min="11265" max="11265" width="8.5546875" style="86" customWidth="1"/>
    <col min="11266" max="11266" width="95.77734375" style="86" customWidth="1"/>
    <col min="11267" max="11267" width="9.33203125" style="86" bestFit="1" customWidth="1"/>
    <col min="11268" max="11268" width="10" style="86" bestFit="1" customWidth="1"/>
    <col min="11269" max="11269" width="9.33203125" style="86" bestFit="1" customWidth="1"/>
    <col min="11270" max="11270" width="11.5546875" style="86" bestFit="1" customWidth="1"/>
    <col min="11271" max="11520" width="8.88671875" style="86"/>
    <col min="11521" max="11521" width="8.5546875" style="86" customWidth="1"/>
    <col min="11522" max="11522" width="95.77734375" style="86" customWidth="1"/>
    <col min="11523" max="11523" width="9.33203125" style="86" bestFit="1" customWidth="1"/>
    <col min="11524" max="11524" width="10" style="86" bestFit="1" customWidth="1"/>
    <col min="11525" max="11525" width="9.33203125" style="86" bestFit="1" customWidth="1"/>
    <col min="11526" max="11526" width="11.5546875" style="86" bestFit="1" customWidth="1"/>
    <col min="11527" max="11776" width="8.88671875" style="86"/>
    <col min="11777" max="11777" width="8.5546875" style="86" customWidth="1"/>
    <col min="11778" max="11778" width="95.77734375" style="86" customWidth="1"/>
    <col min="11779" max="11779" width="9.33203125" style="86" bestFit="1" customWidth="1"/>
    <col min="11780" max="11780" width="10" style="86" bestFit="1" customWidth="1"/>
    <col min="11781" max="11781" width="9.33203125" style="86" bestFit="1" customWidth="1"/>
    <col min="11782" max="11782" width="11.5546875" style="86" bestFit="1" customWidth="1"/>
    <col min="11783" max="12032" width="8.88671875" style="86"/>
    <col min="12033" max="12033" width="8.5546875" style="86" customWidth="1"/>
    <col min="12034" max="12034" width="95.77734375" style="86" customWidth="1"/>
    <col min="12035" max="12035" width="9.33203125" style="86" bestFit="1" customWidth="1"/>
    <col min="12036" max="12036" width="10" style="86" bestFit="1" customWidth="1"/>
    <col min="12037" max="12037" width="9.33203125" style="86" bestFit="1" customWidth="1"/>
    <col min="12038" max="12038" width="11.5546875" style="86" bestFit="1" customWidth="1"/>
    <col min="12039" max="12288" width="8.88671875" style="86"/>
    <col min="12289" max="12289" width="8.5546875" style="86" customWidth="1"/>
    <col min="12290" max="12290" width="95.77734375" style="86" customWidth="1"/>
    <col min="12291" max="12291" width="9.33203125" style="86" bestFit="1" customWidth="1"/>
    <col min="12292" max="12292" width="10" style="86" bestFit="1" customWidth="1"/>
    <col min="12293" max="12293" width="9.33203125" style="86" bestFit="1" customWidth="1"/>
    <col min="12294" max="12294" width="11.5546875" style="86" bestFit="1" customWidth="1"/>
    <col min="12295" max="12544" width="8.88671875" style="86"/>
    <col min="12545" max="12545" width="8.5546875" style="86" customWidth="1"/>
    <col min="12546" max="12546" width="95.77734375" style="86" customWidth="1"/>
    <col min="12547" max="12547" width="9.33203125" style="86" bestFit="1" customWidth="1"/>
    <col min="12548" max="12548" width="10" style="86" bestFit="1" customWidth="1"/>
    <col min="12549" max="12549" width="9.33203125" style="86" bestFit="1" customWidth="1"/>
    <col min="12550" max="12550" width="11.5546875" style="86" bestFit="1" customWidth="1"/>
    <col min="12551" max="12800" width="8.88671875" style="86"/>
    <col min="12801" max="12801" width="8.5546875" style="86" customWidth="1"/>
    <col min="12802" max="12802" width="95.77734375" style="86" customWidth="1"/>
    <col min="12803" max="12803" width="9.33203125" style="86" bestFit="1" customWidth="1"/>
    <col min="12804" max="12804" width="10" style="86" bestFit="1" customWidth="1"/>
    <col min="12805" max="12805" width="9.33203125" style="86" bestFit="1" customWidth="1"/>
    <col min="12806" max="12806" width="11.5546875" style="86" bestFit="1" customWidth="1"/>
    <col min="12807" max="13056" width="8.88671875" style="86"/>
    <col min="13057" max="13057" width="8.5546875" style="86" customWidth="1"/>
    <col min="13058" max="13058" width="95.77734375" style="86" customWidth="1"/>
    <col min="13059" max="13059" width="9.33203125" style="86" bestFit="1" customWidth="1"/>
    <col min="13060" max="13060" width="10" style="86" bestFit="1" customWidth="1"/>
    <col min="13061" max="13061" width="9.33203125" style="86" bestFit="1" customWidth="1"/>
    <col min="13062" max="13062" width="11.5546875" style="86" bestFit="1" customWidth="1"/>
    <col min="13063" max="13312" width="8.88671875" style="86"/>
    <col min="13313" max="13313" width="8.5546875" style="86" customWidth="1"/>
    <col min="13314" max="13314" width="95.77734375" style="86" customWidth="1"/>
    <col min="13315" max="13315" width="9.33203125" style="86" bestFit="1" customWidth="1"/>
    <col min="13316" max="13316" width="10" style="86" bestFit="1" customWidth="1"/>
    <col min="13317" max="13317" width="9.33203125" style="86" bestFit="1" customWidth="1"/>
    <col min="13318" max="13318" width="11.5546875" style="86" bestFit="1" customWidth="1"/>
    <col min="13319" max="13568" width="8.88671875" style="86"/>
    <col min="13569" max="13569" width="8.5546875" style="86" customWidth="1"/>
    <col min="13570" max="13570" width="95.77734375" style="86" customWidth="1"/>
    <col min="13571" max="13571" width="9.33203125" style="86" bestFit="1" customWidth="1"/>
    <col min="13572" max="13572" width="10" style="86" bestFit="1" customWidth="1"/>
    <col min="13573" max="13573" width="9.33203125" style="86" bestFit="1" customWidth="1"/>
    <col min="13574" max="13574" width="11.5546875" style="86" bestFit="1" customWidth="1"/>
    <col min="13575" max="13824" width="8.88671875" style="86"/>
    <col min="13825" max="13825" width="8.5546875" style="86" customWidth="1"/>
    <col min="13826" max="13826" width="95.77734375" style="86" customWidth="1"/>
    <col min="13827" max="13827" width="9.33203125" style="86" bestFit="1" customWidth="1"/>
    <col min="13828" max="13828" width="10" style="86" bestFit="1" customWidth="1"/>
    <col min="13829" max="13829" width="9.33203125" style="86" bestFit="1" customWidth="1"/>
    <col min="13830" max="13830" width="11.5546875" style="86" bestFit="1" customWidth="1"/>
    <col min="13831" max="14080" width="8.88671875" style="86"/>
    <col min="14081" max="14081" width="8.5546875" style="86" customWidth="1"/>
    <col min="14082" max="14082" width="95.77734375" style="86" customWidth="1"/>
    <col min="14083" max="14083" width="9.33203125" style="86" bestFit="1" customWidth="1"/>
    <col min="14084" max="14084" width="10" style="86" bestFit="1" customWidth="1"/>
    <col min="14085" max="14085" width="9.33203125" style="86" bestFit="1" customWidth="1"/>
    <col min="14086" max="14086" width="11.5546875" style="86" bestFit="1" customWidth="1"/>
    <col min="14087" max="14336" width="8.88671875" style="86"/>
    <col min="14337" max="14337" width="8.5546875" style="86" customWidth="1"/>
    <col min="14338" max="14338" width="95.77734375" style="86" customWidth="1"/>
    <col min="14339" max="14339" width="9.33203125" style="86" bestFit="1" customWidth="1"/>
    <col min="14340" max="14340" width="10" style="86" bestFit="1" customWidth="1"/>
    <col min="14341" max="14341" width="9.33203125" style="86" bestFit="1" customWidth="1"/>
    <col min="14342" max="14342" width="11.5546875" style="86" bestFit="1" customWidth="1"/>
    <col min="14343" max="14592" width="8.88671875" style="86"/>
    <col min="14593" max="14593" width="8.5546875" style="86" customWidth="1"/>
    <col min="14594" max="14594" width="95.77734375" style="86" customWidth="1"/>
    <col min="14595" max="14595" width="9.33203125" style="86" bestFit="1" customWidth="1"/>
    <col min="14596" max="14596" width="10" style="86" bestFit="1" customWidth="1"/>
    <col min="14597" max="14597" width="9.33203125" style="86" bestFit="1" customWidth="1"/>
    <col min="14598" max="14598" width="11.5546875" style="86" bestFit="1" customWidth="1"/>
    <col min="14599" max="14848" width="8.88671875" style="86"/>
    <col min="14849" max="14849" width="8.5546875" style="86" customWidth="1"/>
    <col min="14850" max="14850" width="95.77734375" style="86" customWidth="1"/>
    <col min="14851" max="14851" width="9.33203125" style="86" bestFit="1" customWidth="1"/>
    <col min="14852" max="14852" width="10" style="86" bestFit="1" customWidth="1"/>
    <col min="14853" max="14853" width="9.33203125" style="86" bestFit="1" customWidth="1"/>
    <col min="14854" max="14854" width="11.5546875" style="86" bestFit="1" customWidth="1"/>
    <col min="14855" max="15104" width="8.88671875" style="86"/>
    <col min="15105" max="15105" width="8.5546875" style="86" customWidth="1"/>
    <col min="15106" max="15106" width="95.77734375" style="86" customWidth="1"/>
    <col min="15107" max="15107" width="9.33203125" style="86" bestFit="1" customWidth="1"/>
    <col min="15108" max="15108" width="10" style="86" bestFit="1" customWidth="1"/>
    <col min="15109" max="15109" width="9.33203125" style="86" bestFit="1" customWidth="1"/>
    <col min="15110" max="15110" width="11.5546875" style="86" bestFit="1" customWidth="1"/>
    <col min="15111" max="15360" width="8.88671875" style="86"/>
    <col min="15361" max="15361" width="8.5546875" style="86" customWidth="1"/>
    <col min="15362" max="15362" width="95.77734375" style="86" customWidth="1"/>
    <col min="15363" max="15363" width="9.33203125" style="86" bestFit="1" customWidth="1"/>
    <col min="15364" max="15364" width="10" style="86" bestFit="1" customWidth="1"/>
    <col min="15365" max="15365" width="9.33203125" style="86" bestFit="1" customWidth="1"/>
    <col min="15366" max="15366" width="11.5546875" style="86" bestFit="1" customWidth="1"/>
    <col min="15367" max="15616" width="8.88671875" style="86"/>
    <col min="15617" max="15617" width="8.5546875" style="86" customWidth="1"/>
    <col min="15618" max="15618" width="95.77734375" style="86" customWidth="1"/>
    <col min="15619" max="15619" width="9.33203125" style="86" bestFit="1" customWidth="1"/>
    <col min="15620" max="15620" width="10" style="86" bestFit="1" customWidth="1"/>
    <col min="15621" max="15621" width="9.33203125" style="86" bestFit="1" customWidth="1"/>
    <col min="15622" max="15622" width="11.5546875" style="86" bestFit="1" customWidth="1"/>
    <col min="15623" max="15872" width="8.88671875" style="86"/>
    <col min="15873" max="15873" width="8.5546875" style="86" customWidth="1"/>
    <col min="15874" max="15874" width="95.77734375" style="86" customWidth="1"/>
    <col min="15875" max="15875" width="9.33203125" style="86" bestFit="1" customWidth="1"/>
    <col min="15876" max="15876" width="10" style="86" bestFit="1" customWidth="1"/>
    <col min="15877" max="15877" width="9.33203125" style="86" bestFit="1" customWidth="1"/>
    <col min="15878" max="15878" width="11.5546875" style="86" bestFit="1" customWidth="1"/>
    <col min="15879" max="16128" width="8.88671875" style="86"/>
    <col min="16129" max="16129" width="8.5546875" style="86" customWidth="1"/>
    <col min="16130" max="16130" width="95.77734375" style="86" customWidth="1"/>
    <col min="16131" max="16131" width="9.33203125" style="86" bestFit="1" customWidth="1"/>
    <col min="16132" max="16132" width="10" style="86" bestFit="1" customWidth="1"/>
    <col min="16133" max="16133" width="9.33203125" style="86" bestFit="1" customWidth="1"/>
    <col min="16134" max="16134" width="11.5546875" style="86" bestFit="1" customWidth="1"/>
    <col min="16135" max="16384" width="8.88671875" style="86"/>
  </cols>
  <sheetData>
    <row r="1" spans="1:20" s="64" customFormat="1" ht="30" customHeight="1" x14ac:dyDescent="0.25">
      <c r="A1" s="60" t="s">
        <v>11</v>
      </c>
      <c r="B1" s="61" t="s">
        <v>211</v>
      </c>
      <c r="C1" s="62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s="64" customFormat="1" ht="30" customHeight="1" x14ac:dyDescent="0.25">
      <c r="A2" s="65"/>
      <c r="B2" s="66" t="s">
        <v>212</v>
      </c>
      <c r="C2" s="62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s="64" customFormat="1" ht="30" customHeight="1" x14ac:dyDescent="0.25">
      <c r="A3" s="67" t="s">
        <v>11</v>
      </c>
      <c r="B3" s="68" t="s">
        <v>268</v>
      </c>
      <c r="C3" s="6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s="64" customFormat="1" ht="15.6" x14ac:dyDescent="0.25">
      <c r="A4" s="69"/>
      <c r="B4" s="70" t="s">
        <v>213</v>
      </c>
      <c r="C4" s="71"/>
      <c r="D4" s="71"/>
      <c r="E4" s="72"/>
      <c r="F4" s="72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20" s="64" customFormat="1" x14ac:dyDescent="0.25">
      <c r="A5" s="74"/>
      <c r="B5" s="75"/>
      <c r="C5" s="73"/>
      <c r="D5" s="73"/>
      <c r="E5" s="73"/>
      <c r="F5" s="73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7" customFormat="1" ht="22.8" x14ac:dyDescent="0.25">
      <c r="A6" s="74" t="s">
        <v>214</v>
      </c>
      <c r="B6" s="74" t="s">
        <v>215</v>
      </c>
      <c r="C6" s="73"/>
      <c r="D6" s="73"/>
      <c r="E6" s="73"/>
      <c r="F6" s="73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80" customFormat="1" x14ac:dyDescent="0.25">
      <c r="A7" s="74" t="s">
        <v>216</v>
      </c>
      <c r="B7" s="78" t="s">
        <v>217</v>
      </c>
      <c r="C7" s="73"/>
      <c r="D7" s="73"/>
      <c r="E7" s="73"/>
      <c r="F7" s="73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</row>
    <row r="8" spans="1:20" s="80" customFormat="1" ht="45.6" x14ac:dyDescent="0.25">
      <c r="A8" s="74" t="s">
        <v>218</v>
      </c>
      <c r="B8" s="78" t="s">
        <v>219</v>
      </c>
      <c r="C8" s="73"/>
      <c r="D8" s="73"/>
      <c r="E8" s="73"/>
      <c r="F8" s="73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spans="1:20" s="77" customFormat="1" ht="34.200000000000003" x14ac:dyDescent="0.25">
      <c r="A9" s="74" t="s">
        <v>220</v>
      </c>
      <c r="B9" s="78" t="s">
        <v>221</v>
      </c>
      <c r="C9" s="73"/>
      <c r="D9" s="73"/>
      <c r="E9" s="73"/>
      <c r="F9" s="73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</row>
    <row r="10" spans="1:20" s="77" customFormat="1" ht="22.8" x14ac:dyDescent="0.25">
      <c r="A10" s="74" t="s">
        <v>222</v>
      </c>
      <c r="B10" s="74" t="s">
        <v>223</v>
      </c>
      <c r="C10" s="73"/>
      <c r="D10" s="73"/>
      <c r="E10" s="73"/>
      <c r="F10" s="73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</row>
    <row r="11" spans="1:20" s="77" customFormat="1" ht="22.8" x14ac:dyDescent="0.25">
      <c r="A11" s="74" t="s">
        <v>224</v>
      </c>
      <c r="B11" s="74" t="s">
        <v>225</v>
      </c>
      <c r="C11" s="73"/>
      <c r="D11" s="73"/>
      <c r="E11" s="73"/>
      <c r="F11" s="73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</row>
    <row r="12" spans="1:20" s="77" customFormat="1" ht="57" x14ac:dyDescent="0.25">
      <c r="A12" s="74" t="s">
        <v>226</v>
      </c>
      <c r="B12" s="74" t="s">
        <v>227</v>
      </c>
      <c r="C12" s="73"/>
      <c r="D12" s="73"/>
      <c r="E12" s="73"/>
      <c r="F12" s="73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</row>
    <row r="13" spans="1:20" s="77" customFormat="1" ht="34.200000000000003" x14ac:dyDescent="0.25">
      <c r="A13" s="74" t="s">
        <v>228</v>
      </c>
      <c r="B13" s="74" t="s">
        <v>229</v>
      </c>
      <c r="C13" s="79"/>
      <c r="D13" s="73"/>
      <c r="E13" s="73"/>
      <c r="F13" s="73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0" s="77" customFormat="1" ht="34.200000000000003" x14ac:dyDescent="0.25">
      <c r="A14" s="74" t="s">
        <v>230</v>
      </c>
      <c r="B14" s="74" t="s">
        <v>231</v>
      </c>
      <c r="C14" s="73"/>
      <c r="D14" s="73"/>
      <c r="E14" s="73"/>
      <c r="F14" s="73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</row>
    <row r="15" spans="1:20" s="80" customFormat="1" ht="22.8" x14ac:dyDescent="0.25">
      <c r="A15" s="74" t="s">
        <v>232</v>
      </c>
      <c r="B15" s="74" t="s">
        <v>233</v>
      </c>
      <c r="C15" s="73"/>
      <c r="D15" s="73"/>
      <c r="E15" s="73"/>
      <c r="F15" s="73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</row>
    <row r="16" spans="1:20" s="77" customFormat="1" ht="24" customHeight="1" x14ac:dyDescent="0.25">
      <c r="A16" s="74" t="s">
        <v>234</v>
      </c>
      <c r="B16" s="74" t="s">
        <v>235</v>
      </c>
      <c r="C16" s="73"/>
      <c r="D16" s="73"/>
      <c r="E16" s="73"/>
      <c r="F16" s="73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0" s="77" customFormat="1" ht="22.8" x14ac:dyDescent="0.25">
      <c r="A17" s="74" t="s">
        <v>236</v>
      </c>
      <c r="B17" s="78" t="s">
        <v>237</v>
      </c>
      <c r="C17" s="73"/>
      <c r="D17" s="73"/>
      <c r="E17" s="73"/>
      <c r="F17" s="73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</row>
    <row r="18" spans="1:20" s="77" customFormat="1" x14ac:dyDescent="0.25">
      <c r="A18" s="74" t="s">
        <v>238</v>
      </c>
      <c r="B18" s="74" t="s">
        <v>239</v>
      </c>
      <c r="C18" s="73"/>
      <c r="D18" s="73"/>
      <c r="E18" s="73"/>
      <c r="F18" s="73"/>
    </row>
    <row r="19" spans="1:20" s="77" customFormat="1" ht="22.8" x14ac:dyDescent="0.25">
      <c r="A19" s="74" t="s">
        <v>240</v>
      </c>
      <c r="B19" s="74" t="s">
        <v>241</v>
      </c>
      <c r="C19" s="73"/>
      <c r="D19" s="73"/>
      <c r="E19" s="73"/>
      <c r="F19" s="73"/>
    </row>
    <row r="20" spans="1:20" s="77" customFormat="1" ht="22.8" x14ac:dyDescent="0.25">
      <c r="A20" s="74" t="s">
        <v>242</v>
      </c>
      <c r="B20" s="74" t="s">
        <v>243</v>
      </c>
      <c r="C20" s="73"/>
      <c r="D20" s="73"/>
      <c r="E20" s="73"/>
      <c r="F20" s="73"/>
    </row>
    <row r="21" spans="1:20" s="77" customFormat="1" ht="22.8" x14ac:dyDescent="0.25">
      <c r="A21" s="74" t="s">
        <v>244</v>
      </c>
      <c r="B21" s="74" t="s">
        <v>245</v>
      </c>
      <c r="C21" s="73"/>
      <c r="D21" s="73"/>
      <c r="E21" s="73"/>
      <c r="F21" s="73"/>
    </row>
    <row r="22" spans="1:20" s="80" customFormat="1" ht="34.200000000000003" x14ac:dyDescent="0.25">
      <c r="A22" s="74" t="s">
        <v>246</v>
      </c>
      <c r="B22" s="74" t="s">
        <v>247</v>
      </c>
      <c r="C22" s="73"/>
      <c r="D22" s="73"/>
      <c r="E22" s="73"/>
      <c r="F22" s="73"/>
    </row>
    <row r="23" spans="1:20" s="80" customFormat="1" ht="22.8" x14ac:dyDescent="0.25">
      <c r="A23" s="74" t="s">
        <v>248</v>
      </c>
      <c r="B23" s="74" t="s">
        <v>249</v>
      </c>
      <c r="C23" s="73"/>
      <c r="D23" s="73"/>
      <c r="E23" s="73"/>
      <c r="F23" s="73"/>
    </row>
    <row r="24" spans="1:20" s="80" customFormat="1" ht="45.6" x14ac:dyDescent="0.25">
      <c r="A24" s="74" t="s">
        <v>250</v>
      </c>
      <c r="B24" s="74" t="s">
        <v>251</v>
      </c>
      <c r="C24" s="73"/>
      <c r="D24" s="73"/>
      <c r="E24" s="73"/>
      <c r="F24" s="73"/>
    </row>
    <row r="25" spans="1:20" s="80" customFormat="1" ht="34.200000000000003" x14ac:dyDescent="0.25">
      <c r="A25" s="74" t="s">
        <v>252</v>
      </c>
      <c r="B25" s="74" t="s">
        <v>253</v>
      </c>
      <c r="C25" s="73"/>
      <c r="D25" s="73"/>
      <c r="E25" s="73"/>
      <c r="F25" s="73"/>
    </row>
    <row r="26" spans="1:20" s="80" customFormat="1" ht="22.8" x14ac:dyDescent="0.25">
      <c r="A26" s="74" t="s">
        <v>254</v>
      </c>
      <c r="B26" s="74" t="s">
        <v>255</v>
      </c>
      <c r="C26" s="73"/>
      <c r="D26" s="73"/>
      <c r="E26" s="73"/>
      <c r="F26" s="73"/>
    </row>
    <row r="27" spans="1:20" s="80" customFormat="1" ht="22.8" x14ac:dyDescent="0.25">
      <c r="A27" s="74" t="s">
        <v>256</v>
      </c>
      <c r="B27" s="74" t="s">
        <v>257</v>
      </c>
      <c r="C27" s="73"/>
      <c r="D27" s="73"/>
      <c r="E27" s="73"/>
      <c r="F27" s="73"/>
    </row>
    <row r="28" spans="1:20" s="80" customFormat="1" ht="45.6" x14ac:dyDescent="0.25">
      <c r="A28" s="74" t="s">
        <v>258</v>
      </c>
      <c r="B28" s="74" t="s">
        <v>259</v>
      </c>
      <c r="C28" s="73"/>
      <c r="D28" s="73"/>
      <c r="E28" s="73"/>
      <c r="F28" s="73"/>
    </row>
    <row r="29" spans="1:20" s="80" customFormat="1" x14ac:dyDescent="0.25">
      <c r="A29" s="74" t="s">
        <v>260</v>
      </c>
      <c r="B29" s="74" t="s">
        <v>261</v>
      </c>
      <c r="C29" s="73"/>
      <c r="D29" s="73"/>
      <c r="E29" s="73"/>
      <c r="F29" s="73"/>
    </row>
    <row r="30" spans="1:20" s="80" customFormat="1" ht="22.8" x14ac:dyDescent="0.25">
      <c r="A30" s="74" t="s">
        <v>262</v>
      </c>
      <c r="B30" s="74" t="s">
        <v>263</v>
      </c>
      <c r="C30" s="73"/>
      <c r="D30" s="73"/>
      <c r="E30" s="73"/>
      <c r="F30" s="73"/>
    </row>
    <row r="31" spans="1:20" s="80" customFormat="1" x14ac:dyDescent="0.25">
      <c r="A31" s="74" t="s">
        <v>264</v>
      </c>
      <c r="B31" s="74" t="s">
        <v>265</v>
      </c>
      <c r="C31" s="73"/>
      <c r="D31" s="73"/>
      <c r="E31" s="73"/>
      <c r="F31" s="73"/>
    </row>
    <row r="32" spans="1:20" s="80" customFormat="1" x14ac:dyDescent="0.25">
      <c r="A32" s="74" t="s">
        <v>266</v>
      </c>
      <c r="B32" s="74" t="s">
        <v>267</v>
      </c>
      <c r="C32" s="73"/>
      <c r="D32" s="73"/>
      <c r="E32" s="73"/>
      <c r="F32" s="73"/>
    </row>
    <row r="33" spans="1:4" s="80" customFormat="1" x14ac:dyDescent="0.25">
      <c r="A33" s="81"/>
      <c r="B33" s="81"/>
      <c r="C33" s="77"/>
      <c r="D33" s="82"/>
    </row>
  </sheetData>
  <printOptions horizontalCentered="1" verticalCentered="1"/>
  <pageMargins left="0.78740157480314965" right="0.43307086614173229" top="0.55118110236220474" bottom="0.59055118110236227" header="0.39370078740157483" footer="0.31496062992125984"/>
  <pageSetup paperSize="9" scale="82" orientation="portrait" r:id="rId1"/>
  <headerFooter alignWithMargins="0">
    <oddFooter>&amp;L&amp;F  &amp;C&amp;P  / 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Normal="100" zoomScaleSheetLayoutView="100" workbookViewId="0">
      <selection activeCell="B28" sqref="B28:J28"/>
    </sheetView>
  </sheetViews>
  <sheetFormatPr defaultColWidth="9.109375" defaultRowHeight="13.2" x14ac:dyDescent="0.25"/>
  <cols>
    <col min="1" max="1" width="5.33203125" style="7" customWidth="1"/>
    <col min="2" max="5" width="10.6640625" style="7" customWidth="1"/>
    <col min="6" max="7" width="5.33203125" style="7" customWidth="1"/>
    <col min="8" max="11" width="10.6640625" style="7" customWidth="1"/>
    <col min="12" max="16384" width="9.109375" style="7"/>
  </cols>
  <sheetData>
    <row r="1" spans="1:12" ht="18.7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2.75" customHeight="1" x14ac:dyDescent="0.25">
      <c r="B2" s="8" t="s">
        <v>1</v>
      </c>
      <c r="C2" s="52" t="s">
        <v>2</v>
      </c>
      <c r="D2" s="51"/>
      <c r="E2" s="51"/>
      <c r="F2" s="51"/>
      <c r="G2" s="51"/>
      <c r="H2" s="51"/>
      <c r="I2" s="51"/>
      <c r="J2" s="51"/>
      <c r="K2" s="51"/>
      <c r="L2" s="51"/>
    </row>
    <row r="3" spans="1:12" ht="12.75" customHeight="1" x14ac:dyDescent="0.25">
      <c r="B3" s="8" t="s">
        <v>3</v>
      </c>
      <c r="C3" s="53" t="s">
        <v>4</v>
      </c>
      <c r="D3" s="50"/>
      <c r="E3" s="50"/>
      <c r="F3" s="50"/>
      <c r="G3" s="50"/>
      <c r="H3" s="50"/>
      <c r="I3" s="50"/>
      <c r="J3" s="50"/>
      <c r="K3" s="50"/>
      <c r="L3" s="50"/>
    </row>
    <row r="5" spans="1:12" ht="18.75" customHeight="1" x14ac:dyDescent="0.25">
      <c r="A5" s="31" t="s">
        <v>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2.75" customHeight="1" x14ac:dyDescent="0.25">
      <c r="B6" s="8" t="s">
        <v>6</v>
      </c>
      <c r="C6" s="52" t="s">
        <v>4</v>
      </c>
      <c r="D6" s="51"/>
      <c r="E6" s="51"/>
      <c r="F6" s="51"/>
      <c r="G6" s="51"/>
      <c r="H6" s="51"/>
      <c r="I6" s="51"/>
      <c r="J6" s="51"/>
      <c r="K6" s="51"/>
      <c r="L6" s="51"/>
    </row>
    <row r="7" spans="1:12" ht="12.75" customHeight="1" x14ac:dyDescent="0.25">
      <c r="B7" s="8" t="s">
        <v>7</v>
      </c>
      <c r="C7" s="53" t="s">
        <v>8</v>
      </c>
      <c r="D7" s="50"/>
      <c r="E7" s="50"/>
      <c r="F7" s="50"/>
      <c r="G7" s="50"/>
      <c r="H7" s="50"/>
      <c r="I7" s="50"/>
      <c r="J7" s="50"/>
      <c r="K7" s="50"/>
      <c r="L7" s="50"/>
    </row>
    <row r="9" spans="1:12" ht="18.75" customHeight="1" x14ac:dyDescent="0.25">
      <c r="A9" s="31" t="s">
        <v>9</v>
      </c>
      <c r="B9" s="31"/>
      <c r="C9" s="31"/>
      <c r="D9" s="31"/>
      <c r="E9" s="31"/>
      <c r="F9" s="31"/>
      <c r="G9" s="31" t="s">
        <v>10</v>
      </c>
      <c r="H9" s="31"/>
      <c r="I9" s="31"/>
      <c r="J9" s="31"/>
      <c r="K9" s="31"/>
      <c r="L9" s="31"/>
    </row>
    <row r="10" spans="1:12" ht="12.75" customHeight="1" x14ac:dyDescent="0.25">
      <c r="B10" s="51" t="s">
        <v>11</v>
      </c>
      <c r="C10" s="51"/>
      <c r="D10" s="51"/>
      <c r="E10" s="51"/>
      <c r="F10" s="51"/>
      <c r="G10" s="51"/>
      <c r="H10" s="51" t="s">
        <v>12</v>
      </c>
      <c r="I10" s="51"/>
      <c r="J10" s="51"/>
      <c r="K10" s="51"/>
      <c r="L10" s="51"/>
    </row>
    <row r="11" spans="1:12" ht="12.75" customHeight="1" x14ac:dyDescent="0.25">
      <c r="B11" s="50" t="s">
        <v>11</v>
      </c>
      <c r="C11" s="50"/>
      <c r="D11" s="50"/>
      <c r="E11" s="50"/>
      <c r="F11" s="50"/>
      <c r="G11" s="50"/>
      <c r="H11" s="50" t="s">
        <v>13</v>
      </c>
      <c r="I11" s="50"/>
      <c r="J11" s="50"/>
      <c r="K11" s="50"/>
      <c r="L11" s="50"/>
    </row>
    <row r="12" spans="1:12" ht="12.75" customHeight="1" x14ac:dyDescent="0.25">
      <c r="B12" s="50" t="s">
        <v>11</v>
      </c>
      <c r="C12" s="50"/>
      <c r="D12" s="50"/>
      <c r="E12" s="50"/>
      <c r="F12" s="50"/>
      <c r="G12" s="50"/>
      <c r="H12" s="50" t="s">
        <v>14</v>
      </c>
      <c r="I12" s="50"/>
      <c r="J12" s="50"/>
      <c r="K12" s="50"/>
      <c r="L12" s="50"/>
    </row>
    <row r="13" spans="1:12" ht="12.75" customHeight="1" x14ac:dyDescent="0.25">
      <c r="B13" s="50" t="s">
        <v>11</v>
      </c>
      <c r="C13" s="50"/>
      <c r="D13" s="50"/>
      <c r="E13" s="50"/>
      <c r="F13" s="50"/>
      <c r="G13" s="50"/>
      <c r="H13" s="50" t="s">
        <v>15</v>
      </c>
      <c r="I13" s="50"/>
      <c r="J13" s="50"/>
      <c r="K13" s="50"/>
      <c r="L13" s="50"/>
    </row>
    <row r="14" spans="1:12" ht="12.75" customHeight="1" x14ac:dyDescent="0.25">
      <c r="B14" s="50" t="s">
        <v>11</v>
      </c>
      <c r="C14" s="50"/>
      <c r="D14" s="50"/>
      <c r="E14" s="50"/>
      <c r="F14" s="50"/>
      <c r="G14" s="50"/>
      <c r="H14" s="50" t="s">
        <v>16</v>
      </c>
      <c r="I14" s="50"/>
      <c r="J14" s="50"/>
      <c r="K14" s="50"/>
      <c r="L14" s="50"/>
    </row>
    <row r="16" spans="1:12" ht="18.75" customHeight="1" x14ac:dyDescent="0.25">
      <c r="A16" s="31" t="s">
        <v>17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12.75" customHeight="1" x14ac:dyDescent="0.25">
      <c r="B17" s="32"/>
      <c r="C17" s="33"/>
      <c r="D17" s="47" t="s">
        <v>18</v>
      </c>
      <c r="E17" s="48"/>
      <c r="F17" s="47" t="s">
        <v>19</v>
      </c>
      <c r="G17" s="47"/>
      <c r="H17" s="48"/>
      <c r="I17" s="47" t="s">
        <v>20</v>
      </c>
      <c r="J17" s="48"/>
      <c r="K17" s="49" t="s">
        <v>21</v>
      </c>
      <c r="L17" s="49"/>
    </row>
    <row r="18" spans="1:12" ht="12.75" customHeight="1" x14ac:dyDescent="0.25">
      <c r="B18" s="36" t="s">
        <v>22</v>
      </c>
      <c r="C18" s="37"/>
      <c r="D18" s="42">
        <f>'100-14-04-02-HSV'!$Q$1</f>
        <v>0</v>
      </c>
      <c r="E18" s="43"/>
      <c r="F18" s="42">
        <f>'100-14-04-02-PSV'!$Q$1</f>
        <v>0</v>
      </c>
      <c r="G18" s="42"/>
      <c r="H18" s="43"/>
      <c r="I18" s="42">
        <f>0</f>
        <v>0</v>
      </c>
      <c r="J18" s="43"/>
      <c r="K18" s="44">
        <f>SUM(D18:J18)</f>
        <v>0</v>
      </c>
      <c r="L18" s="30"/>
    </row>
    <row r="19" spans="1:12" ht="12.75" customHeight="1" x14ac:dyDescent="0.25">
      <c r="B19" s="37" t="s">
        <v>23</v>
      </c>
      <c r="C19" s="37"/>
      <c r="D19" s="42">
        <f>'100-14-04-02-HSV'!$R$1</f>
        <v>0</v>
      </c>
      <c r="E19" s="43"/>
      <c r="F19" s="42">
        <f>'100-14-04-02-PSV'!$R$1</f>
        <v>0</v>
      </c>
      <c r="G19" s="42"/>
      <c r="H19" s="43"/>
      <c r="I19" s="42">
        <f>0</f>
        <v>0</v>
      </c>
      <c r="J19" s="43"/>
      <c r="K19" s="45">
        <f>SUM(D19:J19)</f>
        <v>0</v>
      </c>
      <c r="L19" s="46"/>
    </row>
    <row r="20" spans="1:12" ht="12.75" customHeight="1" x14ac:dyDescent="0.25">
      <c r="B20" s="37" t="s">
        <v>24</v>
      </c>
      <c r="C20" s="37"/>
      <c r="D20" s="42">
        <f>'100-14-04-02-HSV'!$S$1</f>
        <v>0</v>
      </c>
      <c r="E20" s="43"/>
      <c r="F20" s="42">
        <f>'100-14-04-02-PSV'!$S$1</f>
        <v>0</v>
      </c>
      <c r="G20" s="42"/>
      <c r="H20" s="43"/>
      <c r="I20" s="42">
        <f>0</f>
        <v>0</v>
      </c>
      <c r="J20" s="43"/>
      <c r="K20" s="45">
        <f>SUM(D20:J20)</f>
        <v>0</v>
      </c>
      <c r="L20" s="46"/>
    </row>
    <row r="21" spans="1:12" ht="12.75" customHeight="1" x14ac:dyDescent="0.25">
      <c r="B21" s="37" t="s">
        <v>25</v>
      </c>
      <c r="C21" s="37"/>
      <c r="D21" s="42">
        <f>'100-14-04-02-HSV'!$T$1</f>
        <v>0</v>
      </c>
      <c r="E21" s="43"/>
      <c r="F21" s="42">
        <f>'100-14-04-02-PSV'!$T$1</f>
        <v>0</v>
      </c>
      <c r="G21" s="42"/>
      <c r="H21" s="43"/>
      <c r="I21" s="42">
        <f>0</f>
        <v>0</v>
      </c>
      <c r="J21" s="43"/>
      <c r="K21" s="45">
        <f>SUM(D21:J21)</f>
        <v>0</v>
      </c>
      <c r="L21" s="46"/>
    </row>
    <row r="22" spans="1:12" ht="12.75" customHeight="1" x14ac:dyDescent="0.25">
      <c r="B22" s="32" t="s">
        <v>26</v>
      </c>
      <c r="C22" s="33"/>
      <c r="D22" s="34">
        <f>'100-14-04-02-HSV'!$U$1</f>
        <v>0</v>
      </c>
      <c r="E22" s="39"/>
      <c r="F22" s="34">
        <f>'100-14-04-02-PSV'!$U$1</f>
        <v>0</v>
      </c>
      <c r="G22" s="34"/>
      <c r="H22" s="39"/>
      <c r="I22" s="34">
        <f>0</f>
        <v>0</v>
      </c>
      <c r="J22" s="39"/>
      <c r="K22" s="34">
        <f>SUM(D22:J22)</f>
        <v>0</v>
      </c>
      <c r="L22" s="34"/>
    </row>
    <row r="23" spans="1:12" ht="12.75" customHeight="1" x14ac:dyDescent="0.25">
      <c r="B23" s="40" t="s">
        <v>21</v>
      </c>
      <c r="C23" s="41"/>
      <c r="D23" s="42">
        <f>SUM(D18:E22)</f>
        <v>0</v>
      </c>
      <c r="E23" s="43"/>
      <c r="F23" s="42">
        <f>SUM(F18:H22)</f>
        <v>0</v>
      </c>
      <c r="G23" s="42"/>
      <c r="H23" s="43"/>
      <c r="I23" s="42">
        <f>SUM(I18:J22)</f>
        <v>0</v>
      </c>
      <c r="J23" s="43"/>
      <c r="K23" s="44">
        <f>SUM(K18:L22)</f>
        <v>0</v>
      </c>
      <c r="L23" s="30"/>
    </row>
    <row r="25" spans="1:12" ht="18.75" customHeight="1" x14ac:dyDescent="0.25">
      <c r="A25" s="31" t="s">
        <v>27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12.75" customHeight="1" x14ac:dyDescent="0.25">
      <c r="B26" s="32" t="s">
        <v>28</v>
      </c>
      <c r="C26" s="32"/>
      <c r="D26" s="32"/>
      <c r="E26" s="32"/>
      <c r="F26" s="32"/>
      <c r="G26" s="32"/>
      <c r="H26" s="32"/>
      <c r="I26" s="32"/>
      <c r="J26" s="33"/>
      <c r="K26" s="34">
        <f>$K$23</f>
        <v>0</v>
      </c>
      <c r="L26" s="34"/>
    </row>
    <row r="27" spans="1:12" ht="12.75" customHeight="1" x14ac:dyDescent="0.25">
      <c r="C27" s="9" t="s">
        <v>29</v>
      </c>
      <c r="D27" s="10">
        <v>0.15</v>
      </c>
      <c r="E27" s="9" t="s">
        <v>30</v>
      </c>
      <c r="F27" s="35">
        <f>'100-14-04-02-HSV'!$W$1+'100-14-04-02-PSV'!$W$1</f>
        <v>0</v>
      </c>
      <c r="G27" s="35"/>
      <c r="H27" s="35"/>
      <c r="I27" s="36"/>
      <c r="J27" s="37"/>
      <c r="K27" s="38">
        <f>F27*D27</f>
        <v>0</v>
      </c>
      <c r="L27" s="35"/>
    </row>
    <row r="28" spans="1:12" ht="12.75" customHeight="1" x14ac:dyDescent="0.25">
      <c r="B28" s="28" t="s">
        <v>21</v>
      </c>
      <c r="C28" s="28"/>
      <c r="D28" s="28"/>
      <c r="E28" s="28"/>
      <c r="F28" s="28"/>
      <c r="G28" s="28"/>
      <c r="H28" s="28"/>
      <c r="I28" s="28"/>
      <c r="J28" s="29"/>
      <c r="K28" s="30">
        <f>SUM($K$27:$K$27)+$K$23</f>
        <v>0</v>
      </c>
      <c r="L28" s="30"/>
    </row>
  </sheetData>
  <mergeCells count="62">
    <mergeCell ref="C7:L7"/>
    <mergeCell ref="A1:L1"/>
    <mergeCell ref="C2:L2"/>
    <mergeCell ref="C3:L3"/>
    <mergeCell ref="A5:L5"/>
    <mergeCell ref="C6:L6"/>
    <mergeCell ref="A9:F9"/>
    <mergeCell ref="G9:L9"/>
    <mergeCell ref="B10:G10"/>
    <mergeCell ref="H10:L10"/>
    <mergeCell ref="B11:G11"/>
    <mergeCell ref="H11:L11"/>
    <mergeCell ref="B12:G12"/>
    <mergeCell ref="H12:L12"/>
    <mergeCell ref="B13:G13"/>
    <mergeCell ref="H13:L13"/>
    <mergeCell ref="B14:G14"/>
    <mergeCell ref="H14:L14"/>
    <mergeCell ref="A16:L16"/>
    <mergeCell ref="B17:C17"/>
    <mergeCell ref="D17:E17"/>
    <mergeCell ref="F17:H17"/>
    <mergeCell ref="I17:J17"/>
    <mergeCell ref="K17:L17"/>
    <mergeCell ref="B19:C19"/>
    <mergeCell ref="D19:E19"/>
    <mergeCell ref="F19:H19"/>
    <mergeCell ref="I19:J19"/>
    <mergeCell ref="K19:L19"/>
    <mergeCell ref="B18:C18"/>
    <mergeCell ref="D18:E18"/>
    <mergeCell ref="F18:H18"/>
    <mergeCell ref="I18:J18"/>
    <mergeCell ref="K18:L18"/>
    <mergeCell ref="B21:C21"/>
    <mergeCell ref="D21:E21"/>
    <mergeCell ref="F21:H21"/>
    <mergeCell ref="I21:J21"/>
    <mergeCell ref="K21:L21"/>
    <mergeCell ref="B20:C20"/>
    <mergeCell ref="D20:E20"/>
    <mergeCell ref="F20:H20"/>
    <mergeCell ref="I20:J20"/>
    <mergeCell ref="K20:L20"/>
    <mergeCell ref="B23:C23"/>
    <mergeCell ref="D23:E23"/>
    <mergeCell ref="F23:H23"/>
    <mergeCell ref="I23:J23"/>
    <mergeCell ref="K23:L23"/>
    <mergeCell ref="B22:C22"/>
    <mergeCell ref="D22:E22"/>
    <mergeCell ref="F22:H22"/>
    <mergeCell ref="I22:J22"/>
    <mergeCell ref="K22:L22"/>
    <mergeCell ref="B28:J28"/>
    <mergeCell ref="K28:L28"/>
    <mergeCell ref="A25:L25"/>
    <mergeCell ref="B26:J26"/>
    <mergeCell ref="K26:L26"/>
    <mergeCell ref="F27:H27"/>
    <mergeCell ref="I27:J27"/>
    <mergeCell ref="K27:L27"/>
  </mergeCells>
  <pageMargins left="0.78740157499999996" right="0.59" top="0.984251969" bottom="0.984251969" header="0.4921259845" footer="0.4921259845"/>
  <pageSetup paperSize="9" scale="7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view="pageBreakPreview" zoomScaleNormal="100" zoomScaleSheetLayoutView="100" workbookViewId="0">
      <selection activeCell="C17" sqref="C17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1" t="s">
        <v>32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33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34</v>
      </c>
      <c r="C2" s="52" t="s">
        <v>35</v>
      </c>
      <c r="D2" s="51"/>
      <c r="E2" s="51"/>
      <c r="F2" s="51"/>
      <c r="G2" s="51"/>
      <c r="P2" s="11"/>
      <c r="Q2" s="12">
        <f>Q$1</f>
        <v>0</v>
      </c>
      <c r="R2" s="12">
        <f>R$1</f>
        <v>0</v>
      </c>
      <c r="S2" s="12">
        <f>S$1</f>
        <v>0</v>
      </c>
      <c r="T2" s="12">
        <f>T$1</f>
        <v>0</v>
      </c>
      <c r="U2" s="12">
        <f>U$1</f>
        <v>0</v>
      </c>
      <c r="V2" s="11"/>
      <c r="W2" s="12">
        <f>W$1</f>
        <v>0</v>
      </c>
      <c r="X2" s="12">
        <f>X$1</f>
        <v>0</v>
      </c>
      <c r="Y2" s="12">
        <f>Y$1</f>
        <v>0</v>
      </c>
      <c r="Z2" s="12">
        <f>Z$1</f>
        <v>0</v>
      </c>
    </row>
    <row r="3" spans="1:28" ht="12.75" customHeight="1" x14ac:dyDescent="0.25">
      <c r="B3" s="8" t="s">
        <v>36</v>
      </c>
      <c r="C3" s="53" t="s">
        <v>4</v>
      </c>
      <c r="D3" s="50"/>
      <c r="E3" s="50"/>
      <c r="F3" s="50"/>
      <c r="G3" s="50"/>
    </row>
    <row r="4" spans="1:28" ht="12.75" customHeight="1" x14ac:dyDescent="0.25">
      <c r="B4" s="8" t="s">
        <v>37</v>
      </c>
      <c r="C4" s="53" t="s">
        <v>8</v>
      </c>
      <c r="D4" s="50"/>
      <c r="E4" s="50"/>
      <c r="F4" s="50"/>
      <c r="G4" s="50"/>
    </row>
    <row r="5" spans="1:28" ht="12.75" customHeight="1" x14ac:dyDescent="0.25">
      <c r="B5" s="8" t="s">
        <v>38</v>
      </c>
      <c r="C5" s="53" t="s">
        <v>18</v>
      </c>
      <c r="D5" s="50"/>
      <c r="E5" s="50"/>
      <c r="F5" s="50"/>
      <c r="G5" s="50"/>
    </row>
    <row r="7" spans="1:28" ht="11.25" customHeight="1" thickBot="1" x14ac:dyDescent="0.3">
      <c r="A7" s="59" t="s">
        <v>39</v>
      </c>
      <c r="B7" s="59" t="s">
        <v>40</v>
      </c>
      <c r="C7" s="59" t="s">
        <v>41</v>
      </c>
      <c r="D7" s="59" t="s">
        <v>42</v>
      </c>
      <c r="E7" s="59" t="s">
        <v>43</v>
      </c>
      <c r="F7" s="57" t="s">
        <v>44</v>
      </c>
      <c r="G7" s="57"/>
      <c r="H7" s="57" t="s">
        <v>45</v>
      </c>
      <c r="I7" s="57"/>
      <c r="J7" s="57" t="s">
        <v>46</v>
      </c>
      <c r="K7" s="57"/>
      <c r="L7" s="57" t="s">
        <v>47</v>
      </c>
      <c r="M7" s="57"/>
      <c r="N7" s="57" t="s">
        <v>48</v>
      </c>
      <c r="O7" s="57"/>
      <c r="P7" s="58" t="s">
        <v>49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ht="11.25" customHeight="1" thickBot="1" x14ac:dyDescent="0.3">
      <c r="A8" s="59"/>
      <c r="B8" s="59"/>
      <c r="C8" s="59"/>
      <c r="D8" s="59"/>
      <c r="E8" s="59"/>
      <c r="F8" s="13" t="s">
        <v>50</v>
      </c>
      <c r="G8" s="13" t="s">
        <v>51</v>
      </c>
      <c r="H8" s="13" t="s">
        <v>50</v>
      </c>
      <c r="I8" s="13" t="s">
        <v>51</v>
      </c>
      <c r="J8" s="13" t="s">
        <v>50</v>
      </c>
      <c r="K8" s="13" t="s">
        <v>51</v>
      </c>
      <c r="L8" s="13" t="s">
        <v>50</v>
      </c>
      <c r="M8" s="13" t="s">
        <v>51</v>
      </c>
      <c r="N8" s="13" t="s">
        <v>50</v>
      </c>
      <c r="O8" s="13" t="s">
        <v>51</v>
      </c>
      <c r="P8" s="14" t="s">
        <v>52</v>
      </c>
      <c r="Q8" s="14" t="s">
        <v>53</v>
      </c>
      <c r="R8" s="14" t="s">
        <v>54</v>
      </c>
      <c r="S8" s="14" t="s">
        <v>55</v>
      </c>
      <c r="T8" s="14" t="s">
        <v>56</v>
      </c>
      <c r="U8" s="14" t="s">
        <v>57</v>
      </c>
      <c r="V8" s="14" t="s">
        <v>58</v>
      </c>
      <c r="W8" s="14" t="s">
        <v>59</v>
      </c>
      <c r="X8" s="14" t="s">
        <v>60</v>
      </c>
      <c r="Y8" s="14" t="s">
        <v>61</v>
      </c>
      <c r="Z8" s="14" t="s">
        <v>62</v>
      </c>
      <c r="AA8" s="14" t="s">
        <v>63</v>
      </c>
      <c r="AB8" s="14" t="s">
        <v>64</v>
      </c>
    </row>
    <row r="9" spans="1:28" ht="12.75" customHeight="1" x14ac:dyDescent="0.25"/>
    <row r="10" spans="1:28" ht="18.75" customHeight="1" x14ac:dyDescent="0.25">
      <c r="A10" s="15"/>
      <c r="B10" s="15" t="s">
        <v>65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66</v>
      </c>
      <c r="C11" s="2" t="s">
        <v>67</v>
      </c>
      <c r="D11" s="1" t="s">
        <v>68</v>
      </c>
      <c r="E11" s="3">
        <v>14</v>
      </c>
      <c r="F11" s="16">
        <v>0</v>
      </c>
      <c r="G11" s="16">
        <f>E11*F11</f>
        <v>0</v>
      </c>
      <c r="H11" s="4">
        <v>5.7600000000000001E-4</v>
      </c>
      <c r="I11" s="4">
        <f>E11*H11</f>
        <v>8.064E-3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69</v>
      </c>
      <c r="Q11" s="11"/>
      <c r="R11" s="11" t="s">
        <v>70</v>
      </c>
      <c r="S11" s="11" t="s">
        <v>71</v>
      </c>
      <c r="T11" s="11" t="s">
        <v>72</v>
      </c>
      <c r="U11" s="11"/>
      <c r="V11" s="11"/>
      <c r="W11" s="11"/>
      <c r="X11" s="11"/>
      <c r="Y11" s="11"/>
      <c r="Z11" s="11"/>
      <c r="AA11" s="18">
        <v>21</v>
      </c>
      <c r="AB11" s="11" t="s">
        <v>73</v>
      </c>
    </row>
    <row r="12" spans="1:28" x14ac:dyDescent="0.25">
      <c r="B12" s="7">
        <v>1</v>
      </c>
      <c r="C12" s="5" t="s">
        <v>74</v>
      </c>
      <c r="E12" s="6">
        <v>14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x14ac:dyDescent="0.25">
      <c r="A13" s="7">
        <v>2</v>
      </c>
      <c r="B13" s="1" t="s">
        <v>75</v>
      </c>
      <c r="C13" s="2" t="s">
        <v>76</v>
      </c>
      <c r="D13" s="1" t="s">
        <v>68</v>
      </c>
      <c r="E13" s="3">
        <v>89</v>
      </c>
      <c r="F13" s="16">
        <v>0</v>
      </c>
      <c r="G13" s="16">
        <f>E13*F13</f>
        <v>0</v>
      </c>
      <c r="H13" s="4">
        <v>9.6000000000000002E-4</v>
      </c>
      <c r="I13" s="4">
        <f>E13*H13</f>
        <v>8.5440000000000002E-2</v>
      </c>
      <c r="J13" s="4">
        <v>0</v>
      </c>
      <c r="K13" s="4">
        <f>E13*J13</f>
        <v>0</v>
      </c>
      <c r="L13" s="17">
        <v>0</v>
      </c>
      <c r="M13" s="17">
        <f>E13*L13</f>
        <v>0</v>
      </c>
      <c r="N13" s="17">
        <f>0</f>
        <v>0</v>
      </c>
      <c r="O13" s="17">
        <f>E13*N13</f>
        <v>0</v>
      </c>
      <c r="P13" s="11" t="s">
        <v>69</v>
      </c>
      <c r="Q13" s="11"/>
      <c r="R13" s="11" t="s">
        <v>70</v>
      </c>
      <c r="S13" s="11" t="s">
        <v>71</v>
      </c>
      <c r="T13" s="11" t="s">
        <v>72</v>
      </c>
      <c r="U13" s="11"/>
      <c r="V13" s="11"/>
      <c r="W13" s="11"/>
      <c r="X13" s="11"/>
      <c r="Y13" s="11"/>
      <c r="Z13" s="11"/>
      <c r="AA13" s="18">
        <v>21</v>
      </c>
      <c r="AB13" s="11" t="s">
        <v>73</v>
      </c>
    </row>
    <row r="14" spans="1:28" x14ac:dyDescent="0.25">
      <c r="B14" s="7">
        <v>1</v>
      </c>
      <c r="C14" s="5" t="s">
        <v>77</v>
      </c>
      <c r="E14" s="6">
        <v>89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x14ac:dyDescent="0.25">
      <c r="A15" s="7">
        <v>3</v>
      </c>
      <c r="B15" s="1" t="s">
        <v>78</v>
      </c>
      <c r="C15" s="2" t="s">
        <v>79</v>
      </c>
      <c r="D15" s="1" t="s">
        <v>68</v>
      </c>
      <c r="E15" s="3">
        <v>1</v>
      </c>
      <c r="F15" s="16">
        <v>0</v>
      </c>
      <c r="G15" s="16">
        <f>E15*F15</f>
        <v>0</v>
      </c>
      <c r="H15" s="4">
        <v>1.2800000000000001E-3</v>
      </c>
      <c r="I15" s="4">
        <f>E15*H15</f>
        <v>1.2800000000000001E-3</v>
      </c>
      <c r="J15" s="4">
        <v>0</v>
      </c>
      <c r="K15" s="4">
        <f>E15*J15</f>
        <v>0</v>
      </c>
      <c r="L15" s="17">
        <v>0</v>
      </c>
      <c r="M15" s="17">
        <f>E15*L15</f>
        <v>0</v>
      </c>
      <c r="N15" s="17">
        <f>0</f>
        <v>0</v>
      </c>
      <c r="O15" s="17">
        <f>E15*N15</f>
        <v>0</v>
      </c>
      <c r="P15" s="11" t="s">
        <v>69</v>
      </c>
      <c r="Q15" s="11"/>
      <c r="R15" s="11" t="s">
        <v>70</v>
      </c>
      <c r="S15" s="11" t="s">
        <v>71</v>
      </c>
      <c r="T15" s="11" t="s">
        <v>72</v>
      </c>
      <c r="U15" s="11"/>
      <c r="V15" s="11"/>
      <c r="W15" s="11"/>
      <c r="X15" s="11"/>
      <c r="Y15" s="11"/>
      <c r="Z15" s="11"/>
      <c r="AA15" s="18">
        <v>21</v>
      </c>
      <c r="AB15" s="11" t="s">
        <v>73</v>
      </c>
    </row>
    <row r="16" spans="1:28" x14ac:dyDescent="0.25">
      <c r="A16" s="7">
        <v>4</v>
      </c>
      <c r="B16" s="1" t="s">
        <v>80</v>
      </c>
      <c r="C16" s="2" t="s">
        <v>81</v>
      </c>
      <c r="D16" s="1" t="s">
        <v>82</v>
      </c>
      <c r="E16" s="3">
        <v>341.1</v>
      </c>
      <c r="F16" s="16">
        <v>0</v>
      </c>
      <c r="G16" s="16">
        <f>E16*F16</f>
        <v>0</v>
      </c>
      <c r="H16" s="4">
        <v>0</v>
      </c>
      <c r="I16" s="4">
        <f>E16*H16</f>
        <v>0</v>
      </c>
      <c r="J16" s="4">
        <v>0</v>
      </c>
      <c r="K16" s="4">
        <f>E16*J16</f>
        <v>0</v>
      </c>
      <c r="L16" s="17">
        <v>0</v>
      </c>
      <c r="M16" s="17">
        <f>E16*L16</f>
        <v>0</v>
      </c>
      <c r="N16" s="17">
        <f>0</f>
        <v>0</v>
      </c>
      <c r="O16" s="17">
        <f>E16*N16</f>
        <v>0</v>
      </c>
      <c r="P16" s="11" t="s">
        <v>69</v>
      </c>
      <c r="Q16" s="11"/>
      <c r="R16" s="11" t="s">
        <v>70</v>
      </c>
      <c r="S16" s="11" t="s">
        <v>71</v>
      </c>
      <c r="T16" s="11" t="s">
        <v>72</v>
      </c>
      <c r="U16" s="11"/>
      <c r="V16" s="11"/>
      <c r="W16" s="11"/>
      <c r="X16" s="11"/>
      <c r="Y16" s="11"/>
      <c r="Z16" s="11"/>
      <c r="AA16" s="18">
        <v>21</v>
      </c>
      <c r="AB16" s="11" t="s">
        <v>73</v>
      </c>
    </row>
    <row r="17" spans="1:28" ht="39.6" x14ac:dyDescent="0.25">
      <c r="B17" s="7">
        <v>1</v>
      </c>
      <c r="C17" s="5" t="s">
        <v>83</v>
      </c>
      <c r="E17" s="6">
        <v>341.1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 x14ac:dyDescent="0.25">
      <c r="A18" s="7">
        <v>5</v>
      </c>
      <c r="B18" s="1" t="s">
        <v>84</v>
      </c>
      <c r="C18" s="2" t="s">
        <v>85</v>
      </c>
      <c r="D18" s="1" t="s">
        <v>82</v>
      </c>
      <c r="E18" s="3">
        <v>341.1</v>
      </c>
      <c r="F18" s="16">
        <v>0</v>
      </c>
      <c r="G18" s="16">
        <f>E18*F18</f>
        <v>0</v>
      </c>
      <c r="H18" s="4">
        <v>0</v>
      </c>
      <c r="I18" s="4">
        <f>E18*H18</f>
        <v>0</v>
      </c>
      <c r="J18" s="4">
        <v>0</v>
      </c>
      <c r="K18" s="4">
        <f>E18*J18</f>
        <v>0</v>
      </c>
      <c r="L18" s="17">
        <v>0</v>
      </c>
      <c r="M18" s="17">
        <f>E18*L18</f>
        <v>0</v>
      </c>
      <c r="N18" s="17">
        <f>0</f>
        <v>0</v>
      </c>
      <c r="O18" s="17">
        <f>E18*N18</f>
        <v>0</v>
      </c>
      <c r="P18" s="11" t="s">
        <v>69</v>
      </c>
      <c r="Q18" s="11"/>
      <c r="R18" s="11" t="s">
        <v>70</v>
      </c>
      <c r="S18" s="11" t="s">
        <v>71</v>
      </c>
      <c r="T18" s="11" t="s">
        <v>72</v>
      </c>
      <c r="U18" s="11"/>
      <c r="V18" s="11"/>
      <c r="W18" s="11"/>
      <c r="X18" s="11"/>
      <c r="Y18" s="11"/>
      <c r="Z18" s="11"/>
      <c r="AA18" s="18">
        <v>21</v>
      </c>
      <c r="AB18" s="11" t="s">
        <v>73</v>
      </c>
    </row>
    <row r="19" spans="1:28" ht="39.6" x14ac:dyDescent="0.25">
      <c r="B19" s="7">
        <v>1</v>
      </c>
      <c r="C19" s="5" t="s">
        <v>83</v>
      </c>
      <c r="E19" s="6">
        <v>341.1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</row>
    <row r="20" spans="1:28" x14ac:dyDescent="0.25">
      <c r="A20" s="7">
        <v>6</v>
      </c>
      <c r="B20" s="1" t="s">
        <v>86</v>
      </c>
      <c r="C20" s="2" t="s">
        <v>87</v>
      </c>
      <c r="D20" s="1" t="s">
        <v>82</v>
      </c>
      <c r="E20" s="3">
        <v>341.1</v>
      </c>
      <c r="F20" s="16">
        <v>0</v>
      </c>
      <c r="G20" s="16">
        <f>E20*F20</f>
        <v>0</v>
      </c>
      <c r="H20" s="4">
        <v>0</v>
      </c>
      <c r="I20" s="4">
        <f>E20*H20</f>
        <v>0</v>
      </c>
      <c r="J20" s="4">
        <v>0</v>
      </c>
      <c r="K20" s="4">
        <f>E20*J20</f>
        <v>0</v>
      </c>
      <c r="L20" s="17">
        <v>0</v>
      </c>
      <c r="M20" s="17">
        <f>E20*L20</f>
        <v>0</v>
      </c>
      <c r="N20" s="17">
        <f>0</f>
        <v>0</v>
      </c>
      <c r="O20" s="17">
        <f>E20*N20</f>
        <v>0</v>
      </c>
      <c r="P20" s="11" t="s">
        <v>69</v>
      </c>
      <c r="Q20" s="11"/>
      <c r="R20" s="11" t="s">
        <v>70</v>
      </c>
      <c r="S20" s="11" t="s">
        <v>71</v>
      </c>
      <c r="T20" s="11" t="s">
        <v>72</v>
      </c>
      <c r="U20" s="11"/>
      <c r="V20" s="11"/>
      <c r="W20" s="11"/>
      <c r="X20" s="11"/>
      <c r="Y20" s="11"/>
      <c r="Z20" s="11"/>
      <c r="AA20" s="18">
        <v>21</v>
      </c>
      <c r="AB20" s="11" t="s">
        <v>73</v>
      </c>
    </row>
    <row r="21" spans="1:28" ht="39.6" x14ac:dyDescent="0.25">
      <c r="B21" s="7">
        <v>1</v>
      </c>
      <c r="C21" s="5" t="s">
        <v>83</v>
      </c>
      <c r="E21" s="6">
        <v>341.1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</row>
    <row r="22" spans="1:28" x14ac:dyDescent="0.25">
      <c r="A22" s="7">
        <v>7</v>
      </c>
      <c r="B22" s="1" t="s">
        <v>88</v>
      </c>
      <c r="C22" s="2" t="s">
        <v>89</v>
      </c>
      <c r="D22" s="1" t="s">
        <v>82</v>
      </c>
      <c r="E22" s="3">
        <v>341.1</v>
      </c>
      <c r="F22" s="16">
        <v>0</v>
      </c>
      <c r="G22" s="16">
        <f>E22*F22</f>
        <v>0</v>
      </c>
      <c r="H22" s="4">
        <v>0</v>
      </c>
      <c r="I22" s="4">
        <f>E22*H22</f>
        <v>0</v>
      </c>
      <c r="J22" s="4">
        <v>0</v>
      </c>
      <c r="K22" s="4">
        <f>E22*J22</f>
        <v>0</v>
      </c>
      <c r="L22" s="17">
        <v>0</v>
      </c>
      <c r="M22" s="17">
        <f>E22*L22</f>
        <v>0</v>
      </c>
      <c r="N22" s="17">
        <f>0</f>
        <v>0</v>
      </c>
      <c r="O22" s="17">
        <f>E22*N22</f>
        <v>0</v>
      </c>
      <c r="P22" s="11" t="s">
        <v>69</v>
      </c>
      <c r="Q22" s="11"/>
      <c r="R22" s="11" t="s">
        <v>70</v>
      </c>
      <c r="S22" s="11" t="s">
        <v>71</v>
      </c>
      <c r="T22" s="11" t="s">
        <v>72</v>
      </c>
      <c r="U22" s="11"/>
      <c r="V22" s="11"/>
      <c r="W22" s="11"/>
      <c r="X22" s="11"/>
      <c r="Y22" s="11"/>
      <c r="Z22" s="11"/>
      <c r="AA22" s="18">
        <v>21</v>
      </c>
      <c r="AB22" s="11" t="s">
        <v>73</v>
      </c>
    </row>
    <row r="23" spans="1:28" ht="39.6" x14ac:dyDescent="0.25">
      <c r="B23" s="7">
        <v>1</v>
      </c>
      <c r="C23" s="5" t="s">
        <v>83</v>
      </c>
      <c r="E23" s="6">
        <v>341.1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</row>
    <row r="24" spans="1:28" x14ac:dyDescent="0.25">
      <c r="A24" s="7">
        <v>8</v>
      </c>
      <c r="B24" s="1" t="s">
        <v>90</v>
      </c>
      <c r="C24" s="2" t="s">
        <v>91</v>
      </c>
      <c r="D24" s="1" t="s">
        <v>82</v>
      </c>
      <c r="E24" s="3">
        <v>113.4</v>
      </c>
      <c r="F24" s="16">
        <v>0</v>
      </c>
      <c r="G24" s="16">
        <f>E24*F24</f>
        <v>0</v>
      </c>
      <c r="H24" s="4">
        <v>8.8459999999999997E-3</v>
      </c>
      <c r="I24" s="4">
        <f>E24*H24</f>
        <v>1.0031364</v>
      </c>
      <c r="J24" s="4">
        <v>0</v>
      </c>
      <c r="K24" s="4">
        <f>E24*J24</f>
        <v>0</v>
      </c>
      <c r="L24" s="17">
        <v>0</v>
      </c>
      <c r="M24" s="17">
        <f>E24*L24</f>
        <v>0</v>
      </c>
      <c r="N24" s="17">
        <f>0</f>
        <v>0</v>
      </c>
      <c r="O24" s="17">
        <f>E24*N24</f>
        <v>0</v>
      </c>
      <c r="P24" s="11" t="s">
        <v>69</v>
      </c>
      <c r="Q24" s="11"/>
      <c r="R24" s="11" t="s">
        <v>70</v>
      </c>
      <c r="S24" s="11" t="s">
        <v>71</v>
      </c>
      <c r="T24" s="11" t="s">
        <v>72</v>
      </c>
      <c r="U24" s="11"/>
      <c r="V24" s="11"/>
      <c r="W24" s="11"/>
      <c r="X24" s="11"/>
      <c r="Y24" s="11"/>
      <c r="Z24" s="11"/>
      <c r="AA24" s="18">
        <v>21</v>
      </c>
      <c r="AB24" s="11" t="s">
        <v>73</v>
      </c>
    </row>
    <row r="25" spans="1:28" x14ac:dyDescent="0.25">
      <c r="B25" s="7">
        <v>1</v>
      </c>
      <c r="C25" s="5" t="s">
        <v>92</v>
      </c>
      <c r="E25" s="6">
        <v>113.4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</row>
    <row r="26" spans="1:28" ht="18.75" customHeight="1" x14ac:dyDescent="0.25">
      <c r="A26" s="19" t="s">
        <v>21</v>
      </c>
      <c r="B26" s="15" t="s">
        <v>93</v>
      </c>
      <c r="C26" s="15"/>
      <c r="D26" s="15"/>
      <c r="E26" s="15"/>
      <c r="F26" s="15"/>
      <c r="G26" s="20">
        <f>SUMIF($P:$P,$Q26,G:G)</f>
        <v>0</v>
      </c>
      <c r="H26" s="15"/>
      <c r="I26" s="21">
        <f>SUMIF($P:$P,$Q26,I:I)</f>
        <v>1.0979204</v>
      </c>
      <c r="J26" s="15"/>
      <c r="K26" s="21">
        <f>SUMIF($P:$P,$Q26,K:K)</f>
        <v>0</v>
      </c>
      <c r="L26" s="15"/>
      <c r="M26" s="22">
        <f>SUMIF($P:$P,$Q26,M:M)</f>
        <v>0</v>
      </c>
      <c r="N26" s="15"/>
      <c r="O26" s="22">
        <f>SUMIF($P:$P,$Q26,O:O)</f>
        <v>0</v>
      </c>
      <c r="P26" s="11" t="s">
        <v>21</v>
      </c>
      <c r="Q26" s="11" t="s">
        <v>69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ht="12.75" customHeight="1" x14ac:dyDescent="0.25"/>
    <row r="28" spans="1:28" ht="18.75" customHeight="1" x14ac:dyDescent="0.25">
      <c r="A28" s="15"/>
      <c r="B28" s="15" t="s">
        <v>94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x14ac:dyDescent="0.25">
      <c r="A29" s="7">
        <v>9</v>
      </c>
      <c r="B29" s="1" t="s">
        <v>95</v>
      </c>
      <c r="C29" s="2" t="s">
        <v>96</v>
      </c>
      <c r="D29" s="1" t="s">
        <v>68</v>
      </c>
      <c r="E29" s="3">
        <v>95</v>
      </c>
      <c r="F29" s="16">
        <v>0</v>
      </c>
      <c r="G29" s="16">
        <f>E29*F29</f>
        <v>0</v>
      </c>
      <c r="H29" s="4">
        <v>0</v>
      </c>
      <c r="I29" s="4">
        <f>E29*H29</f>
        <v>0</v>
      </c>
      <c r="J29" s="4">
        <v>0</v>
      </c>
      <c r="K29" s="4">
        <f>E29*J29</f>
        <v>0</v>
      </c>
      <c r="L29" s="17">
        <v>0</v>
      </c>
      <c r="M29" s="17">
        <f>E29*L29</f>
        <v>0</v>
      </c>
      <c r="N29" s="17">
        <f>0</f>
        <v>0</v>
      </c>
      <c r="O29" s="17">
        <f>E29*N29</f>
        <v>0</v>
      </c>
      <c r="P29" s="11" t="s">
        <v>97</v>
      </c>
      <c r="Q29" s="11"/>
      <c r="R29" s="11" t="s">
        <v>70</v>
      </c>
      <c r="S29" s="11" t="s">
        <v>98</v>
      </c>
      <c r="T29" s="11" t="s">
        <v>99</v>
      </c>
      <c r="U29" s="11"/>
      <c r="V29" s="11"/>
      <c r="W29" s="11"/>
      <c r="X29" s="11"/>
      <c r="Y29" s="11"/>
      <c r="Z29" s="11"/>
      <c r="AA29" s="18">
        <v>21</v>
      </c>
      <c r="AB29" s="11" t="s">
        <v>73</v>
      </c>
    </row>
    <row r="30" spans="1:28" x14ac:dyDescent="0.25">
      <c r="B30" s="7">
        <v>1</v>
      </c>
      <c r="C30" s="5" t="s">
        <v>100</v>
      </c>
      <c r="E30" s="6">
        <v>95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x14ac:dyDescent="0.25">
      <c r="A31" s="7">
        <v>10</v>
      </c>
      <c r="B31" s="1" t="s">
        <v>101</v>
      </c>
      <c r="C31" s="2" t="s">
        <v>102</v>
      </c>
      <c r="D31" s="1" t="s">
        <v>68</v>
      </c>
      <c r="E31" s="3">
        <v>44</v>
      </c>
      <c r="F31" s="16">
        <v>0</v>
      </c>
      <c r="G31" s="16">
        <f>E31*F31</f>
        <v>0</v>
      </c>
      <c r="H31" s="4">
        <v>0</v>
      </c>
      <c r="I31" s="4">
        <f>E31*H31</f>
        <v>0</v>
      </c>
      <c r="J31" s="4">
        <v>0</v>
      </c>
      <c r="K31" s="4">
        <f>E31*J31</f>
        <v>0</v>
      </c>
      <c r="L31" s="17">
        <v>0</v>
      </c>
      <c r="M31" s="17">
        <f>E31*L31</f>
        <v>0</v>
      </c>
      <c r="N31" s="17">
        <f>0</f>
        <v>0</v>
      </c>
      <c r="O31" s="17">
        <f>E31*N31</f>
        <v>0</v>
      </c>
      <c r="P31" s="11" t="s">
        <v>97</v>
      </c>
      <c r="Q31" s="11"/>
      <c r="R31" s="11" t="s">
        <v>70</v>
      </c>
      <c r="S31" s="11" t="s">
        <v>98</v>
      </c>
      <c r="T31" s="11" t="s">
        <v>99</v>
      </c>
      <c r="U31" s="11"/>
      <c r="V31" s="11"/>
      <c r="W31" s="11"/>
      <c r="X31" s="11"/>
      <c r="Y31" s="11"/>
      <c r="Z31" s="11"/>
      <c r="AA31" s="18">
        <v>21</v>
      </c>
      <c r="AB31" s="11" t="s">
        <v>73</v>
      </c>
    </row>
    <row r="32" spans="1:28" x14ac:dyDescent="0.25">
      <c r="B32" s="7">
        <v>1</v>
      </c>
      <c r="C32" s="5" t="s">
        <v>103</v>
      </c>
      <c r="E32" s="6">
        <v>44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x14ac:dyDescent="0.25">
      <c r="A33" s="7">
        <v>11</v>
      </c>
      <c r="B33" s="1" t="s">
        <v>104</v>
      </c>
      <c r="C33" s="2" t="s">
        <v>105</v>
      </c>
      <c r="D33" s="1" t="s">
        <v>68</v>
      </c>
      <c r="E33" s="3">
        <v>2</v>
      </c>
      <c r="F33" s="16">
        <v>0</v>
      </c>
      <c r="G33" s="16">
        <f>E33*F33</f>
        <v>0</v>
      </c>
      <c r="H33" s="4">
        <v>0</v>
      </c>
      <c r="I33" s="4">
        <f>E33*H33</f>
        <v>0</v>
      </c>
      <c r="J33" s="4">
        <v>0</v>
      </c>
      <c r="K33" s="4">
        <f>E33*J33</f>
        <v>0</v>
      </c>
      <c r="L33" s="17">
        <v>0</v>
      </c>
      <c r="M33" s="17">
        <f>E33*L33</f>
        <v>0</v>
      </c>
      <c r="N33" s="17">
        <f>0</f>
        <v>0</v>
      </c>
      <c r="O33" s="17">
        <f>E33*N33</f>
        <v>0</v>
      </c>
      <c r="P33" s="11" t="s">
        <v>97</v>
      </c>
      <c r="Q33" s="11"/>
      <c r="R33" s="11" t="s">
        <v>70</v>
      </c>
      <c r="S33" s="11" t="s">
        <v>98</v>
      </c>
      <c r="T33" s="11" t="s">
        <v>99</v>
      </c>
      <c r="U33" s="11"/>
      <c r="V33" s="11"/>
      <c r="W33" s="11"/>
      <c r="X33" s="11"/>
      <c r="Y33" s="11"/>
      <c r="Z33" s="11"/>
      <c r="AA33" s="18">
        <v>21</v>
      </c>
      <c r="AB33" s="11" t="s">
        <v>73</v>
      </c>
    </row>
    <row r="34" spans="1:28" x14ac:dyDescent="0.25">
      <c r="A34" s="7">
        <v>12</v>
      </c>
      <c r="B34" s="1" t="s">
        <v>106</v>
      </c>
      <c r="C34" s="2" t="s">
        <v>107</v>
      </c>
      <c r="D34" s="1" t="s">
        <v>108</v>
      </c>
      <c r="E34" s="3">
        <v>10.53</v>
      </c>
      <c r="F34" s="16">
        <v>0</v>
      </c>
      <c r="G34" s="16">
        <f>E34*F34</f>
        <v>0</v>
      </c>
      <c r="H34" s="4">
        <v>2.2461600000000001E-3</v>
      </c>
      <c r="I34" s="4">
        <f>E34*H34</f>
        <v>2.3652064800000001E-2</v>
      </c>
      <c r="J34" s="4">
        <v>7.4999999999999997E-2</v>
      </c>
      <c r="K34" s="4">
        <f>E34*J34</f>
        <v>0.78974999999999995</v>
      </c>
      <c r="L34" s="17">
        <v>0</v>
      </c>
      <c r="M34" s="17">
        <f>E34*L34</f>
        <v>0</v>
      </c>
      <c r="N34" s="17">
        <f>0</f>
        <v>0</v>
      </c>
      <c r="O34" s="17">
        <f>E34*N34</f>
        <v>0</v>
      </c>
      <c r="P34" s="11" t="s">
        <v>97</v>
      </c>
      <c r="Q34" s="11"/>
      <c r="R34" s="11" t="s">
        <v>70</v>
      </c>
      <c r="S34" s="11" t="s">
        <v>98</v>
      </c>
      <c r="T34" s="11" t="s">
        <v>99</v>
      </c>
      <c r="U34" s="11"/>
      <c r="V34" s="11"/>
      <c r="W34" s="11"/>
      <c r="X34" s="11"/>
      <c r="Y34" s="11"/>
      <c r="Z34" s="11"/>
      <c r="AA34" s="18">
        <v>21</v>
      </c>
      <c r="AB34" s="11" t="s">
        <v>73</v>
      </c>
    </row>
    <row r="35" spans="1:28" x14ac:dyDescent="0.25">
      <c r="B35" s="7">
        <v>1</v>
      </c>
      <c r="C35" s="5" t="s">
        <v>109</v>
      </c>
      <c r="E35" s="6">
        <v>10.53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 x14ac:dyDescent="0.25">
      <c r="A36" s="7">
        <v>13</v>
      </c>
      <c r="B36" s="1" t="s">
        <v>110</v>
      </c>
      <c r="C36" s="2" t="s">
        <v>111</v>
      </c>
      <c r="D36" s="1" t="s">
        <v>108</v>
      </c>
      <c r="E36" s="3">
        <v>51.57</v>
      </c>
      <c r="F36" s="16">
        <v>0</v>
      </c>
      <c r="G36" s="16">
        <f>E36*F36</f>
        <v>0</v>
      </c>
      <c r="H36" s="4">
        <v>1.0268160000000001E-3</v>
      </c>
      <c r="I36" s="4">
        <f>E36*H36</f>
        <v>5.2952901120000007E-2</v>
      </c>
      <c r="J36" s="4">
        <v>6.2E-2</v>
      </c>
      <c r="K36" s="4">
        <f>E36*J36</f>
        <v>3.1973400000000001</v>
      </c>
      <c r="L36" s="17">
        <v>0</v>
      </c>
      <c r="M36" s="17">
        <f>E36*L36</f>
        <v>0</v>
      </c>
      <c r="N36" s="17">
        <f>0</f>
        <v>0</v>
      </c>
      <c r="O36" s="17">
        <f>E36*N36</f>
        <v>0</v>
      </c>
      <c r="P36" s="11" t="s">
        <v>97</v>
      </c>
      <c r="Q36" s="11"/>
      <c r="R36" s="11" t="s">
        <v>70</v>
      </c>
      <c r="S36" s="11" t="s">
        <v>98</v>
      </c>
      <c r="T36" s="11" t="s">
        <v>99</v>
      </c>
      <c r="U36" s="11"/>
      <c r="V36" s="11"/>
      <c r="W36" s="11"/>
      <c r="X36" s="11"/>
      <c r="Y36" s="11"/>
      <c r="Z36" s="11"/>
      <c r="AA36" s="18">
        <v>21</v>
      </c>
      <c r="AB36" s="11" t="s">
        <v>73</v>
      </c>
    </row>
    <row r="37" spans="1:28" x14ac:dyDescent="0.25">
      <c r="B37" s="7">
        <v>1</v>
      </c>
      <c r="C37" s="5" t="s">
        <v>112</v>
      </c>
      <c r="E37" s="6">
        <v>51.57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</row>
    <row r="38" spans="1:28" x14ac:dyDescent="0.25">
      <c r="A38" s="7">
        <v>14</v>
      </c>
      <c r="B38" s="1" t="s">
        <v>113</v>
      </c>
      <c r="C38" s="2" t="s">
        <v>114</v>
      </c>
      <c r="D38" s="1" t="s">
        <v>108</v>
      </c>
      <c r="E38" s="3">
        <v>92.4</v>
      </c>
      <c r="F38" s="16">
        <v>0</v>
      </c>
      <c r="G38" s="16">
        <f>E38*F38</f>
        <v>0</v>
      </c>
      <c r="H38" s="4">
        <v>9.4430399999999998E-4</v>
      </c>
      <c r="I38" s="4">
        <f>E38*H38</f>
        <v>8.7253689600000003E-2</v>
      </c>
      <c r="J38" s="4">
        <v>5.3999999999999999E-2</v>
      </c>
      <c r="K38" s="4">
        <f>E38*J38</f>
        <v>4.9896000000000003</v>
      </c>
      <c r="L38" s="17">
        <v>0</v>
      </c>
      <c r="M38" s="17">
        <f>E38*L38</f>
        <v>0</v>
      </c>
      <c r="N38" s="17">
        <f>0</f>
        <v>0</v>
      </c>
      <c r="O38" s="17">
        <f>E38*N38</f>
        <v>0</v>
      </c>
      <c r="P38" s="11" t="s">
        <v>97</v>
      </c>
      <c r="Q38" s="11"/>
      <c r="R38" s="11" t="s">
        <v>70</v>
      </c>
      <c r="S38" s="11" t="s">
        <v>98</v>
      </c>
      <c r="T38" s="11" t="s">
        <v>99</v>
      </c>
      <c r="U38" s="11"/>
      <c r="V38" s="11"/>
      <c r="W38" s="11"/>
      <c r="X38" s="11"/>
      <c r="Y38" s="11"/>
      <c r="Z38" s="11"/>
      <c r="AA38" s="18">
        <v>21</v>
      </c>
      <c r="AB38" s="11" t="s">
        <v>73</v>
      </c>
    </row>
    <row r="39" spans="1:28" x14ac:dyDescent="0.25">
      <c r="B39" s="7">
        <v>1</v>
      </c>
      <c r="C39" s="5" t="s">
        <v>115</v>
      </c>
      <c r="E39" s="6">
        <v>92.4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</row>
    <row r="40" spans="1:28" x14ac:dyDescent="0.25">
      <c r="A40" s="7">
        <v>15</v>
      </c>
      <c r="B40" s="1" t="s">
        <v>116</v>
      </c>
      <c r="C40" s="2" t="s">
        <v>117</v>
      </c>
      <c r="D40" s="1" t="s">
        <v>108</v>
      </c>
      <c r="E40" s="3">
        <v>7.67</v>
      </c>
      <c r="F40" s="16">
        <v>0</v>
      </c>
      <c r="G40" s="16">
        <f>E40*F40</f>
        <v>0</v>
      </c>
      <c r="H40" s="4">
        <v>8.4345600000000002E-4</v>
      </c>
      <c r="I40" s="4">
        <f>E40*H40</f>
        <v>6.4693075200000002E-3</v>
      </c>
      <c r="J40" s="4">
        <v>4.7E-2</v>
      </c>
      <c r="K40" s="4">
        <f>E40*J40</f>
        <v>0.36048999999999998</v>
      </c>
      <c r="L40" s="17">
        <v>0</v>
      </c>
      <c r="M40" s="17">
        <f>E40*L40</f>
        <v>0</v>
      </c>
      <c r="N40" s="17">
        <f>0</f>
        <v>0</v>
      </c>
      <c r="O40" s="17">
        <f>E40*N40</f>
        <v>0</v>
      </c>
      <c r="P40" s="11" t="s">
        <v>97</v>
      </c>
      <c r="Q40" s="11"/>
      <c r="R40" s="11" t="s">
        <v>70</v>
      </c>
      <c r="S40" s="11" t="s">
        <v>98</v>
      </c>
      <c r="T40" s="11" t="s">
        <v>99</v>
      </c>
      <c r="U40" s="11"/>
      <c r="V40" s="11"/>
      <c r="W40" s="11"/>
      <c r="X40" s="11"/>
      <c r="Y40" s="11"/>
      <c r="Z40" s="11"/>
      <c r="AA40" s="18">
        <v>21</v>
      </c>
      <c r="AB40" s="11" t="s">
        <v>73</v>
      </c>
    </row>
    <row r="41" spans="1:28" x14ac:dyDescent="0.25">
      <c r="B41" s="7">
        <v>1</v>
      </c>
      <c r="C41" s="5" t="s">
        <v>118</v>
      </c>
      <c r="E41" s="6">
        <v>7.67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</row>
    <row r="42" spans="1:28" x14ac:dyDescent="0.25">
      <c r="A42" s="7">
        <v>16</v>
      </c>
      <c r="B42" s="1" t="s">
        <v>119</v>
      </c>
      <c r="C42" s="2" t="s">
        <v>120</v>
      </c>
      <c r="D42" s="1" t="s">
        <v>82</v>
      </c>
      <c r="E42" s="3">
        <v>113.4</v>
      </c>
      <c r="F42" s="16">
        <v>0</v>
      </c>
      <c r="G42" s="16">
        <f>E42*F42</f>
        <v>0</v>
      </c>
      <c r="H42" s="4">
        <v>0</v>
      </c>
      <c r="I42" s="4">
        <f>E42*H42</f>
        <v>0</v>
      </c>
      <c r="J42" s="4">
        <v>7.0000000000000001E-3</v>
      </c>
      <c r="K42" s="4">
        <f>E42*J42</f>
        <v>0.79380000000000006</v>
      </c>
      <c r="L42" s="17">
        <v>0</v>
      </c>
      <c r="M42" s="17">
        <f>E42*L42</f>
        <v>0</v>
      </c>
      <c r="N42" s="17">
        <f>0</f>
        <v>0</v>
      </c>
      <c r="O42" s="17">
        <f>E42*N42</f>
        <v>0</v>
      </c>
      <c r="P42" s="11" t="s">
        <v>97</v>
      </c>
      <c r="Q42" s="11"/>
      <c r="R42" s="11" t="s">
        <v>70</v>
      </c>
      <c r="S42" s="11" t="s">
        <v>98</v>
      </c>
      <c r="T42" s="11" t="s">
        <v>99</v>
      </c>
      <c r="U42" s="11"/>
      <c r="V42" s="11"/>
      <c r="W42" s="11"/>
      <c r="X42" s="11"/>
      <c r="Y42" s="11"/>
      <c r="Z42" s="11"/>
      <c r="AA42" s="18">
        <v>21</v>
      </c>
      <c r="AB42" s="11" t="s">
        <v>73</v>
      </c>
    </row>
    <row r="43" spans="1:28" x14ac:dyDescent="0.25">
      <c r="B43" s="7">
        <v>1</v>
      </c>
      <c r="C43" s="5" t="s">
        <v>92</v>
      </c>
      <c r="E43" s="6">
        <v>113.4</v>
      </c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spans="1:28" x14ac:dyDescent="0.25">
      <c r="A44" s="7">
        <v>17</v>
      </c>
      <c r="B44" s="1" t="s">
        <v>121</v>
      </c>
      <c r="C44" s="2" t="s">
        <v>122</v>
      </c>
      <c r="D44" s="1" t="s">
        <v>123</v>
      </c>
      <c r="E44" s="3">
        <v>10.130979999999999</v>
      </c>
      <c r="F44" s="16">
        <v>0</v>
      </c>
      <c r="G44" s="16">
        <f>E44*F44</f>
        <v>0</v>
      </c>
      <c r="H44" s="4">
        <v>0</v>
      </c>
      <c r="I44" s="4">
        <f>E44*H44</f>
        <v>0</v>
      </c>
      <c r="J44" s="4">
        <v>0</v>
      </c>
      <c r="K44" s="4">
        <f>E44*J44</f>
        <v>0</v>
      </c>
      <c r="L44" s="17">
        <v>0</v>
      </c>
      <c r="M44" s="17">
        <f>E44*L44</f>
        <v>0</v>
      </c>
      <c r="N44" s="17">
        <f>0</f>
        <v>0</v>
      </c>
      <c r="O44" s="17">
        <f>E44*N44</f>
        <v>0</v>
      </c>
      <c r="P44" s="11" t="s">
        <v>97</v>
      </c>
      <c r="Q44" s="11"/>
      <c r="R44" s="11" t="s">
        <v>70</v>
      </c>
      <c r="S44" s="11" t="s">
        <v>98</v>
      </c>
      <c r="T44" s="11" t="s">
        <v>99</v>
      </c>
      <c r="U44" s="11"/>
      <c r="V44" s="11"/>
      <c r="W44" s="11"/>
      <c r="X44" s="11"/>
      <c r="Y44" s="11"/>
      <c r="Z44" s="11"/>
      <c r="AA44" s="18">
        <v>21</v>
      </c>
      <c r="AB44" s="11" t="s">
        <v>73</v>
      </c>
    </row>
    <row r="45" spans="1:28" x14ac:dyDescent="0.25">
      <c r="A45" s="7">
        <v>18</v>
      </c>
      <c r="B45" s="1" t="s">
        <v>124</v>
      </c>
      <c r="C45" s="2" t="s">
        <v>125</v>
      </c>
      <c r="D45" s="1" t="s">
        <v>123</v>
      </c>
      <c r="E45" s="3">
        <v>10.130979999999999</v>
      </c>
      <c r="F45" s="16">
        <v>0</v>
      </c>
      <c r="G45" s="16">
        <f>E45*F45</f>
        <v>0</v>
      </c>
      <c r="H45" s="4">
        <v>0</v>
      </c>
      <c r="I45" s="4">
        <f>E45*H45</f>
        <v>0</v>
      </c>
      <c r="J45" s="4">
        <v>0</v>
      </c>
      <c r="K45" s="4">
        <f>E45*J45</f>
        <v>0</v>
      </c>
      <c r="L45" s="17">
        <v>0</v>
      </c>
      <c r="M45" s="17">
        <f>E45*L45</f>
        <v>0</v>
      </c>
      <c r="N45" s="17">
        <f>0</f>
        <v>0</v>
      </c>
      <c r="O45" s="17">
        <f>E45*N45</f>
        <v>0</v>
      </c>
      <c r="P45" s="11" t="s">
        <v>97</v>
      </c>
      <c r="Q45" s="11"/>
      <c r="R45" s="11" t="s">
        <v>70</v>
      </c>
      <c r="S45" s="11" t="s">
        <v>98</v>
      </c>
      <c r="T45" s="11" t="s">
        <v>99</v>
      </c>
      <c r="U45" s="11"/>
      <c r="V45" s="11"/>
      <c r="W45" s="11"/>
      <c r="X45" s="11"/>
      <c r="Y45" s="11"/>
      <c r="Z45" s="11"/>
      <c r="AA45" s="18">
        <v>21</v>
      </c>
      <c r="AB45" s="11" t="s">
        <v>73</v>
      </c>
    </row>
    <row r="46" spans="1:28" x14ac:dyDescent="0.25">
      <c r="A46" s="7">
        <v>19</v>
      </c>
      <c r="B46" s="1" t="s">
        <v>126</v>
      </c>
      <c r="C46" s="2" t="s">
        <v>127</v>
      </c>
      <c r="D46" s="1" t="s">
        <v>123</v>
      </c>
      <c r="E46" s="3">
        <v>10.130979999999999</v>
      </c>
      <c r="F46" s="16">
        <v>0</v>
      </c>
      <c r="G46" s="16">
        <f>E46*F46</f>
        <v>0</v>
      </c>
      <c r="H46" s="4">
        <v>0</v>
      </c>
      <c r="I46" s="4">
        <f>E46*H46</f>
        <v>0</v>
      </c>
      <c r="J46" s="4">
        <v>0</v>
      </c>
      <c r="K46" s="4">
        <f>E46*J46</f>
        <v>0</v>
      </c>
      <c r="L46" s="17">
        <v>0</v>
      </c>
      <c r="M46" s="17">
        <f>E46*L46</f>
        <v>0</v>
      </c>
      <c r="N46" s="17">
        <f>0</f>
        <v>0</v>
      </c>
      <c r="O46" s="17">
        <f>E46*N46</f>
        <v>0</v>
      </c>
      <c r="P46" s="11" t="s">
        <v>97</v>
      </c>
      <c r="Q46" s="11"/>
      <c r="R46" s="11" t="s">
        <v>70</v>
      </c>
      <c r="S46" s="11" t="s">
        <v>128</v>
      </c>
      <c r="T46" s="11" t="s">
        <v>129</v>
      </c>
      <c r="U46" s="11"/>
      <c r="V46" s="11"/>
      <c r="W46" s="11"/>
      <c r="X46" s="11"/>
      <c r="Y46" s="11"/>
      <c r="Z46" s="11"/>
      <c r="AA46" s="18">
        <v>21</v>
      </c>
      <c r="AB46" s="11" t="s">
        <v>73</v>
      </c>
    </row>
    <row r="47" spans="1:28" ht="18.75" customHeight="1" x14ac:dyDescent="0.25">
      <c r="A47" s="19" t="s">
        <v>21</v>
      </c>
      <c r="B47" s="15" t="s">
        <v>130</v>
      </c>
      <c r="C47" s="15"/>
      <c r="D47" s="15"/>
      <c r="E47" s="15"/>
      <c r="F47" s="15"/>
      <c r="G47" s="20">
        <f>SUMIF($P:$P,$Q47,G:G)</f>
        <v>0</v>
      </c>
      <c r="H47" s="15"/>
      <c r="I47" s="21">
        <f>SUMIF($P:$P,$Q47,I:I)</f>
        <v>0.17032796304</v>
      </c>
      <c r="J47" s="15"/>
      <c r="K47" s="21">
        <f>SUMIF($P:$P,$Q47,K:K)</f>
        <v>10.130980000000001</v>
      </c>
      <c r="L47" s="15"/>
      <c r="M47" s="22">
        <f>SUMIF($P:$P,$Q47,M:M)</f>
        <v>0</v>
      </c>
      <c r="N47" s="15"/>
      <c r="O47" s="22">
        <f>SUMIF($P:$P,$Q47,O:O)</f>
        <v>0</v>
      </c>
      <c r="P47" s="11" t="s">
        <v>21</v>
      </c>
      <c r="Q47" s="11" t="s">
        <v>97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28" ht="12.75" customHeight="1" x14ac:dyDescent="0.25"/>
    <row r="49" spans="1:28" ht="18.75" customHeight="1" x14ac:dyDescent="0.25">
      <c r="A49" s="15"/>
      <c r="B49" s="15" t="s">
        <v>131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</row>
    <row r="50" spans="1:28" x14ac:dyDescent="0.25">
      <c r="A50" s="7">
        <v>20</v>
      </c>
      <c r="B50" s="1" t="s">
        <v>132</v>
      </c>
      <c r="C50" s="2" t="s">
        <v>133</v>
      </c>
      <c r="D50" s="1" t="s">
        <v>123</v>
      </c>
      <c r="E50" s="3">
        <f>Z50*IF(V50="cenik_cast",IF(U50="hmoty",SUMIF(T:T,Y50,I:I),IF(U50="cena_hmot",SUMIF(T:T,Y50,M:M)/1000,SUMIF(T:T,Y50,G:G)/1000)),IF(V50="cenik",IF(U50="hmoty",SUMIF(S:S,X50,I:I),IF(U50="cena_hmot",SUMIF(S:S,X50,M:M)/1000,SUMIF(S:S,X50,G:G)/1000)),IF(U50="hmoty",SUMIF(R:R,W50,I:I),IF(U50="cena_hmot",SUMIF(R:R,W50,M:M)/1000,SUMIF(R:R,W50,G:G)/1000))))</f>
        <v>1.2682483630400001</v>
      </c>
      <c r="F50" s="16">
        <v>0</v>
      </c>
      <c r="G50" s="16">
        <f>E50*F50</f>
        <v>0</v>
      </c>
      <c r="H50" s="4">
        <v>0</v>
      </c>
      <c r="I50" s="4">
        <f>E50*H50</f>
        <v>0</v>
      </c>
      <c r="J50" s="4">
        <v>0</v>
      </c>
      <c r="K50" s="4">
        <f>E50*J50</f>
        <v>0</v>
      </c>
      <c r="L50" s="17">
        <v>0</v>
      </c>
      <c r="M50" s="17">
        <f>E50*L50</f>
        <v>0</v>
      </c>
      <c r="N50" s="17">
        <f>0</f>
        <v>0</v>
      </c>
      <c r="O50" s="17">
        <f>E50*N50</f>
        <v>0</v>
      </c>
      <c r="P50" s="11" t="s">
        <v>134</v>
      </c>
      <c r="Q50" s="11"/>
      <c r="R50" s="11"/>
      <c r="S50" s="11"/>
      <c r="T50" s="11"/>
      <c r="U50" s="11" t="s">
        <v>135</v>
      </c>
      <c r="V50" s="11" t="s">
        <v>136</v>
      </c>
      <c r="W50" s="11" t="s">
        <v>70</v>
      </c>
      <c r="X50" s="11" t="s">
        <v>71</v>
      </c>
      <c r="Y50" s="11" t="s">
        <v>72</v>
      </c>
      <c r="Z50" s="12">
        <v>1</v>
      </c>
      <c r="AA50" s="18">
        <v>21</v>
      </c>
      <c r="AB50" s="11" t="s">
        <v>73</v>
      </c>
    </row>
    <row r="51" spans="1:28" ht="18.75" customHeight="1" x14ac:dyDescent="0.25">
      <c r="A51" s="19" t="s">
        <v>21</v>
      </c>
      <c r="B51" s="15" t="s">
        <v>137</v>
      </c>
      <c r="C51" s="15"/>
      <c r="D51" s="15"/>
      <c r="E51" s="15"/>
      <c r="F51" s="15"/>
      <c r="G51" s="20">
        <f>SUMIF($P:$P,$Q51,G:G)</f>
        <v>0</v>
      </c>
      <c r="H51" s="15"/>
      <c r="I51" s="21">
        <f>SUMIF($P:$P,$Q51,I:I)</f>
        <v>0</v>
      </c>
      <c r="J51" s="15"/>
      <c r="K51" s="21">
        <f>SUMIF($P:$P,$Q51,K:K)</f>
        <v>0</v>
      </c>
      <c r="L51" s="15"/>
      <c r="M51" s="22">
        <f>SUMIF($P:$P,$Q51,M:M)</f>
        <v>0</v>
      </c>
      <c r="N51" s="15"/>
      <c r="O51" s="22">
        <f>SUMIF($P:$P,$Q51,O:O)</f>
        <v>0</v>
      </c>
      <c r="P51" s="11" t="s">
        <v>21</v>
      </c>
      <c r="Q51" s="11" t="s">
        <v>134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spans="1:28" ht="12.75" customHeight="1" thickBot="1" x14ac:dyDescent="0.3"/>
    <row r="53" spans="1:28" ht="18.75" customHeight="1" x14ac:dyDescent="0.25">
      <c r="A53" s="23" t="s">
        <v>21</v>
      </c>
      <c r="B53" s="24"/>
      <c r="C53" s="24"/>
      <c r="D53" s="24"/>
      <c r="E53" s="24"/>
      <c r="F53" s="24"/>
      <c r="G53" s="25">
        <f>SUMIF($P:$P,"S",G:G)</f>
        <v>0</v>
      </c>
      <c r="H53" s="24"/>
      <c r="I53" s="26">
        <f>SUMIF($P:$P,"S",I:I)</f>
        <v>1.2682483630400001</v>
      </c>
      <c r="J53" s="24"/>
      <c r="K53" s="26">
        <f>SUMIF($P:$P,"S",K:K)</f>
        <v>10.130980000000001</v>
      </c>
      <c r="L53" s="24"/>
      <c r="M53" s="27">
        <f>SUMIF($P:$P,"S",M:M)</f>
        <v>0</v>
      </c>
      <c r="N53" s="24"/>
      <c r="O53" s="27">
        <f>SUMIF($P:$P,"S",O:O)</f>
        <v>0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6" spans="1:28" ht="18.75" customHeight="1" thickBot="1" x14ac:dyDescent="0.3">
      <c r="A56" s="54" t="s">
        <v>138</v>
      </c>
      <c r="B56" s="54"/>
      <c r="C56" s="54"/>
      <c r="D56" s="54"/>
      <c r="E56" s="54"/>
    </row>
    <row r="57" spans="1:28" x14ac:dyDescent="0.25">
      <c r="B57" s="1" t="s">
        <v>139</v>
      </c>
      <c r="C57" s="55" t="s">
        <v>140</v>
      </c>
      <c r="D57" s="55"/>
      <c r="E57" s="16">
        <f>$G$26</f>
        <v>0</v>
      </c>
    </row>
    <row r="58" spans="1:28" x14ac:dyDescent="0.25">
      <c r="B58" s="1" t="s">
        <v>141</v>
      </c>
      <c r="C58" s="56" t="s">
        <v>142</v>
      </c>
      <c r="D58" s="56"/>
      <c r="E58" s="16">
        <f>$G$47</f>
        <v>0</v>
      </c>
    </row>
    <row r="59" spans="1:28" ht="13.8" thickBot="1" x14ac:dyDescent="0.3">
      <c r="B59" s="1" t="s">
        <v>143</v>
      </c>
      <c r="C59" s="56" t="s">
        <v>144</v>
      </c>
      <c r="D59" s="56"/>
      <c r="E59" s="16">
        <f>$G$51</f>
        <v>0</v>
      </c>
    </row>
    <row r="60" spans="1:28" ht="18.75" customHeight="1" x14ac:dyDescent="0.25">
      <c r="A60" s="23" t="s">
        <v>21</v>
      </c>
      <c r="B60" s="24"/>
      <c r="C60" s="24"/>
      <c r="D60" s="24"/>
      <c r="E60" s="25">
        <f>SUM($E$57:$E$59)</f>
        <v>0</v>
      </c>
    </row>
  </sheetData>
  <mergeCells count="20">
    <mergeCell ref="A1:O1"/>
    <mergeCell ref="C2:G2"/>
    <mergeCell ref="C3:G3"/>
    <mergeCell ref="C4:G4"/>
    <mergeCell ref="C5:G5"/>
    <mergeCell ref="H7:I7"/>
    <mergeCell ref="J7:K7"/>
    <mergeCell ref="L7:M7"/>
    <mergeCell ref="N7:O7"/>
    <mergeCell ref="P7:AB7"/>
    <mergeCell ref="A56:E56"/>
    <mergeCell ref="C57:D57"/>
    <mergeCell ref="C58:D58"/>
    <mergeCell ref="C59:D59"/>
    <mergeCell ref="F7:G7"/>
    <mergeCell ref="A7:A8"/>
    <mergeCell ref="B7:B8"/>
    <mergeCell ref="C7:C8"/>
    <mergeCell ref="D7:D8"/>
    <mergeCell ref="E7:E8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view="pageBreakPreview" zoomScaleNormal="100" zoomScaleSheetLayoutView="100" workbookViewId="0">
      <selection activeCell="C15" sqref="C15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1" t="s">
        <v>32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33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34</v>
      </c>
      <c r="C2" s="52" t="s">
        <v>35</v>
      </c>
      <c r="D2" s="51"/>
      <c r="E2" s="51"/>
      <c r="F2" s="51"/>
      <c r="G2" s="51"/>
    </row>
    <row r="3" spans="1:28" ht="12.75" customHeight="1" x14ac:dyDescent="0.25">
      <c r="B3" s="8" t="s">
        <v>36</v>
      </c>
      <c r="C3" s="53" t="s">
        <v>4</v>
      </c>
      <c r="D3" s="50"/>
      <c r="E3" s="50"/>
      <c r="F3" s="50"/>
      <c r="G3" s="50"/>
      <c r="P3" s="11"/>
      <c r="Q3" s="12">
        <f>Q$1</f>
        <v>0</v>
      </c>
      <c r="R3" s="12">
        <f>R$1</f>
        <v>0</v>
      </c>
      <c r="S3" s="12">
        <f>S$1</f>
        <v>0</v>
      </c>
      <c r="T3" s="12">
        <f>T$1</f>
        <v>0</v>
      </c>
      <c r="U3" s="12">
        <f>U$1</f>
        <v>0</v>
      </c>
      <c r="V3" s="11"/>
      <c r="W3" s="12">
        <f>W$1</f>
        <v>0</v>
      </c>
      <c r="X3" s="12">
        <f>X$1</f>
        <v>0</v>
      </c>
      <c r="Y3" s="12">
        <f>Y$1</f>
        <v>0</v>
      </c>
      <c r="Z3" s="12">
        <f>Z$1</f>
        <v>0</v>
      </c>
    </row>
    <row r="4" spans="1:28" ht="12.75" customHeight="1" x14ac:dyDescent="0.25">
      <c r="B4" s="8" t="s">
        <v>37</v>
      </c>
      <c r="C4" s="53" t="s">
        <v>8</v>
      </c>
      <c r="D4" s="50"/>
      <c r="E4" s="50"/>
      <c r="F4" s="50"/>
      <c r="G4" s="50"/>
    </row>
    <row r="5" spans="1:28" ht="12.75" customHeight="1" x14ac:dyDescent="0.25">
      <c r="B5" s="8" t="s">
        <v>38</v>
      </c>
      <c r="C5" s="53" t="s">
        <v>19</v>
      </c>
      <c r="D5" s="50"/>
      <c r="E5" s="50"/>
      <c r="F5" s="50"/>
      <c r="G5" s="50"/>
    </row>
    <row r="7" spans="1:28" ht="11.25" customHeight="1" thickBot="1" x14ac:dyDescent="0.3">
      <c r="A7" s="59" t="s">
        <v>39</v>
      </c>
      <c r="B7" s="59" t="s">
        <v>40</v>
      </c>
      <c r="C7" s="59" t="s">
        <v>41</v>
      </c>
      <c r="D7" s="59" t="s">
        <v>42</v>
      </c>
      <c r="E7" s="59" t="s">
        <v>43</v>
      </c>
      <c r="F7" s="57" t="s">
        <v>44</v>
      </c>
      <c r="G7" s="57"/>
      <c r="H7" s="57" t="s">
        <v>45</v>
      </c>
      <c r="I7" s="57"/>
      <c r="J7" s="57" t="s">
        <v>46</v>
      </c>
      <c r="K7" s="57"/>
      <c r="L7" s="57" t="s">
        <v>47</v>
      </c>
      <c r="M7" s="57"/>
      <c r="N7" s="57" t="s">
        <v>48</v>
      </c>
      <c r="O7" s="57"/>
      <c r="P7" s="58" t="s">
        <v>49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ht="11.25" customHeight="1" thickBot="1" x14ac:dyDescent="0.3">
      <c r="A8" s="59"/>
      <c r="B8" s="59"/>
      <c r="C8" s="59"/>
      <c r="D8" s="59"/>
      <c r="E8" s="59"/>
      <c r="F8" s="13" t="s">
        <v>50</v>
      </c>
      <c r="G8" s="13" t="s">
        <v>51</v>
      </c>
      <c r="H8" s="13" t="s">
        <v>50</v>
      </c>
      <c r="I8" s="13" t="s">
        <v>51</v>
      </c>
      <c r="J8" s="13" t="s">
        <v>50</v>
      </c>
      <c r="K8" s="13" t="s">
        <v>51</v>
      </c>
      <c r="L8" s="13" t="s">
        <v>50</v>
      </c>
      <c r="M8" s="13" t="s">
        <v>51</v>
      </c>
      <c r="N8" s="13" t="s">
        <v>50</v>
      </c>
      <c r="O8" s="13" t="s">
        <v>51</v>
      </c>
      <c r="P8" s="14" t="s">
        <v>52</v>
      </c>
      <c r="Q8" s="14" t="s">
        <v>53</v>
      </c>
      <c r="R8" s="14" t="s">
        <v>54</v>
      </c>
      <c r="S8" s="14" t="s">
        <v>55</v>
      </c>
      <c r="T8" s="14" t="s">
        <v>56</v>
      </c>
      <c r="U8" s="14" t="s">
        <v>57</v>
      </c>
      <c r="V8" s="14" t="s">
        <v>58</v>
      </c>
      <c r="W8" s="14" t="s">
        <v>59</v>
      </c>
      <c r="X8" s="14" t="s">
        <v>60</v>
      </c>
      <c r="Y8" s="14" t="s">
        <v>61</v>
      </c>
      <c r="Z8" s="14" t="s">
        <v>62</v>
      </c>
      <c r="AA8" s="14" t="s">
        <v>63</v>
      </c>
      <c r="AB8" s="14" t="s">
        <v>64</v>
      </c>
    </row>
    <row r="9" spans="1:28" ht="12.75" customHeight="1" x14ac:dyDescent="0.25"/>
    <row r="10" spans="1:28" ht="18.75" customHeight="1" x14ac:dyDescent="0.25">
      <c r="A10" s="15"/>
      <c r="B10" s="15" t="s">
        <v>145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146</v>
      </c>
      <c r="C11" s="2" t="s">
        <v>147</v>
      </c>
      <c r="D11" s="1" t="s">
        <v>68</v>
      </c>
      <c r="E11" s="3">
        <v>14</v>
      </c>
      <c r="F11" s="16">
        <v>0</v>
      </c>
      <c r="G11" s="16">
        <f>E11*F11</f>
        <v>0</v>
      </c>
      <c r="H11" s="4">
        <v>2.2181119999999999E-3</v>
      </c>
      <c r="I11" s="4">
        <f>E11*H11</f>
        <v>3.1053568E-2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148</v>
      </c>
      <c r="Q11" s="11"/>
      <c r="R11" s="11" t="s">
        <v>149</v>
      </c>
      <c r="S11" s="11" t="s">
        <v>150</v>
      </c>
      <c r="T11" s="11" t="s">
        <v>151</v>
      </c>
      <c r="U11" s="11"/>
      <c r="V11" s="11"/>
      <c r="W11" s="11"/>
      <c r="X11" s="11"/>
      <c r="Y11" s="11"/>
      <c r="Z11" s="11"/>
      <c r="AA11" s="18">
        <v>21</v>
      </c>
      <c r="AB11" s="11" t="s">
        <v>73</v>
      </c>
    </row>
    <row r="12" spans="1:28" x14ac:dyDescent="0.25">
      <c r="B12" s="7">
        <v>1</v>
      </c>
      <c r="C12" s="5" t="s">
        <v>74</v>
      </c>
      <c r="E12" s="6">
        <v>14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x14ac:dyDescent="0.25">
      <c r="A13" s="7">
        <v>2</v>
      </c>
      <c r="B13" s="1" t="s">
        <v>152</v>
      </c>
      <c r="C13" s="2" t="s">
        <v>153</v>
      </c>
      <c r="D13" s="1" t="s">
        <v>68</v>
      </c>
      <c r="E13" s="3">
        <v>9</v>
      </c>
      <c r="F13" s="16">
        <v>0</v>
      </c>
      <c r="G13" s="16">
        <f>E13*F13</f>
        <v>0</v>
      </c>
      <c r="H13" s="4">
        <v>3.6371120000000001E-3</v>
      </c>
      <c r="I13" s="4">
        <f>E13*H13</f>
        <v>3.2734008000000002E-2</v>
      </c>
      <c r="J13" s="4">
        <v>0</v>
      </c>
      <c r="K13" s="4">
        <f>E13*J13</f>
        <v>0</v>
      </c>
      <c r="L13" s="17">
        <v>0</v>
      </c>
      <c r="M13" s="17">
        <f>E13*L13</f>
        <v>0</v>
      </c>
      <c r="N13" s="17">
        <f>0</f>
        <v>0</v>
      </c>
      <c r="O13" s="17">
        <f>E13*N13</f>
        <v>0</v>
      </c>
      <c r="P13" s="11" t="s">
        <v>148</v>
      </c>
      <c r="Q13" s="11"/>
      <c r="R13" s="11" t="s">
        <v>149</v>
      </c>
      <c r="S13" s="11" t="s">
        <v>150</v>
      </c>
      <c r="T13" s="11" t="s">
        <v>151</v>
      </c>
      <c r="U13" s="11"/>
      <c r="V13" s="11"/>
      <c r="W13" s="11"/>
      <c r="X13" s="11"/>
      <c r="Y13" s="11"/>
      <c r="Z13" s="11"/>
      <c r="AA13" s="18">
        <v>21</v>
      </c>
      <c r="AB13" s="11" t="s">
        <v>73</v>
      </c>
    </row>
    <row r="14" spans="1:28" x14ac:dyDescent="0.25">
      <c r="B14" s="7">
        <v>1</v>
      </c>
      <c r="C14" s="5" t="s">
        <v>154</v>
      </c>
      <c r="E14" s="6">
        <v>9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ht="26.4" x14ac:dyDescent="0.25">
      <c r="A15" s="7">
        <v>3</v>
      </c>
      <c r="B15" s="1" t="s">
        <v>155</v>
      </c>
      <c r="C15" s="2" t="s">
        <v>156</v>
      </c>
      <c r="D15" s="1" t="s">
        <v>68</v>
      </c>
      <c r="E15" s="3">
        <v>44</v>
      </c>
      <c r="F15" s="16">
        <v>0</v>
      </c>
      <c r="G15" s="16">
        <f>E15*F15</f>
        <v>0</v>
      </c>
      <c r="H15" s="4">
        <v>3.8871119999999999E-3</v>
      </c>
      <c r="I15" s="4">
        <f>E15*H15</f>
        <v>0.171032928</v>
      </c>
      <c r="J15" s="4">
        <v>0</v>
      </c>
      <c r="K15" s="4">
        <f>E15*J15</f>
        <v>0</v>
      </c>
      <c r="L15" s="17">
        <v>0</v>
      </c>
      <c r="M15" s="17">
        <f>E15*L15</f>
        <v>0</v>
      </c>
      <c r="N15" s="17">
        <f>0</f>
        <v>0</v>
      </c>
      <c r="O15" s="17">
        <f>E15*N15</f>
        <v>0</v>
      </c>
      <c r="P15" s="11" t="s">
        <v>148</v>
      </c>
      <c r="Q15" s="11"/>
      <c r="R15" s="11" t="s">
        <v>149</v>
      </c>
      <c r="S15" s="11" t="s">
        <v>150</v>
      </c>
      <c r="T15" s="11" t="s">
        <v>151</v>
      </c>
      <c r="U15" s="11"/>
      <c r="V15" s="11"/>
      <c r="W15" s="11"/>
      <c r="X15" s="11"/>
      <c r="Y15" s="11"/>
      <c r="Z15" s="11"/>
      <c r="AA15" s="18">
        <v>21</v>
      </c>
      <c r="AB15" s="11" t="s">
        <v>73</v>
      </c>
    </row>
    <row r="16" spans="1:28" x14ac:dyDescent="0.25">
      <c r="B16" s="7">
        <v>1</v>
      </c>
      <c r="C16" s="5" t="s">
        <v>103</v>
      </c>
      <c r="E16" s="6">
        <v>44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x14ac:dyDescent="0.25">
      <c r="A17" s="7">
        <v>4</v>
      </c>
      <c r="B17" s="1" t="s">
        <v>157</v>
      </c>
      <c r="C17" s="2" t="s">
        <v>158</v>
      </c>
      <c r="D17" s="1" t="s">
        <v>68</v>
      </c>
      <c r="E17" s="3">
        <v>35</v>
      </c>
      <c r="F17" s="16">
        <v>0</v>
      </c>
      <c r="G17" s="16">
        <f>E17*F17</f>
        <v>0</v>
      </c>
      <c r="H17" s="4">
        <v>3.5622079999999999E-3</v>
      </c>
      <c r="I17" s="4">
        <f>E17*H17</f>
        <v>0.12467728</v>
      </c>
      <c r="J17" s="4">
        <v>0</v>
      </c>
      <c r="K17" s="4">
        <f>E17*J17</f>
        <v>0</v>
      </c>
      <c r="L17" s="17">
        <v>0</v>
      </c>
      <c r="M17" s="17">
        <f>E17*L17</f>
        <v>0</v>
      </c>
      <c r="N17" s="17">
        <f>0</f>
        <v>0</v>
      </c>
      <c r="O17" s="17">
        <f>E17*N17</f>
        <v>0</v>
      </c>
      <c r="P17" s="11" t="s">
        <v>148</v>
      </c>
      <c r="Q17" s="11"/>
      <c r="R17" s="11" t="s">
        <v>149</v>
      </c>
      <c r="S17" s="11" t="s">
        <v>150</v>
      </c>
      <c r="T17" s="11" t="s">
        <v>151</v>
      </c>
      <c r="U17" s="11"/>
      <c r="V17" s="11"/>
      <c r="W17" s="11"/>
      <c r="X17" s="11"/>
      <c r="Y17" s="11"/>
      <c r="Z17" s="11"/>
      <c r="AA17" s="18">
        <v>21</v>
      </c>
      <c r="AB17" s="11" t="s">
        <v>73</v>
      </c>
    </row>
    <row r="18" spans="1:28" x14ac:dyDescent="0.25">
      <c r="B18" s="7">
        <v>1</v>
      </c>
      <c r="C18" s="5" t="s">
        <v>159</v>
      </c>
      <c r="E18" s="6">
        <v>35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x14ac:dyDescent="0.25">
      <c r="A19" s="7">
        <v>5</v>
      </c>
      <c r="B19" s="1" t="s">
        <v>160</v>
      </c>
      <c r="C19" s="2" t="s">
        <v>161</v>
      </c>
      <c r="D19" s="1" t="s">
        <v>68</v>
      </c>
      <c r="E19" s="3">
        <v>1</v>
      </c>
      <c r="F19" s="16">
        <v>0</v>
      </c>
      <c r="G19" s="16">
        <f>E19*F19</f>
        <v>0</v>
      </c>
      <c r="H19" s="4">
        <v>4.1342080000000003E-3</v>
      </c>
      <c r="I19" s="4">
        <f>E19*H19</f>
        <v>4.1342080000000003E-3</v>
      </c>
      <c r="J19" s="4">
        <v>0</v>
      </c>
      <c r="K19" s="4">
        <f>E19*J19</f>
        <v>0</v>
      </c>
      <c r="L19" s="17">
        <v>0</v>
      </c>
      <c r="M19" s="17">
        <f>E19*L19</f>
        <v>0</v>
      </c>
      <c r="N19" s="17">
        <f>0</f>
        <v>0</v>
      </c>
      <c r="O19" s="17">
        <f>E19*N19</f>
        <v>0</v>
      </c>
      <c r="P19" s="11" t="s">
        <v>148</v>
      </c>
      <c r="Q19" s="11"/>
      <c r="R19" s="11" t="s">
        <v>149</v>
      </c>
      <c r="S19" s="11" t="s">
        <v>150</v>
      </c>
      <c r="T19" s="11" t="s">
        <v>151</v>
      </c>
      <c r="U19" s="11"/>
      <c r="V19" s="11"/>
      <c r="W19" s="11"/>
      <c r="X19" s="11"/>
      <c r="Y19" s="11"/>
      <c r="Z19" s="11"/>
      <c r="AA19" s="18">
        <v>21</v>
      </c>
      <c r="AB19" s="11" t="s">
        <v>73</v>
      </c>
    </row>
    <row r="20" spans="1:28" x14ac:dyDescent="0.25">
      <c r="B20" s="7">
        <v>1</v>
      </c>
      <c r="C20" s="5" t="s">
        <v>162</v>
      </c>
      <c r="E20" s="6">
        <v>1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x14ac:dyDescent="0.25">
      <c r="A21" s="7">
        <v>6</v>
      </c>
      <c r="B21" s="1" t="s">
        <v>163</v>
      </c>
      <c r="C21" s="2" t="s">
        <v>164</v>
      </c>
      <c r="D21" s="1" t="s">
        <v>68</v>
      </c>
      <c r="E21" s="3">
        <v>1</v>
      </c>
      <c r="F21" s="16">
        <v>0</v>
      </c>
      <c r="G21" s="16">
        <f>E21*F21</f>
        <v>0</v>
      </c>
      <c r="H21" s="4">
        <v>0</v>
      </c>
      <c r="I21" s="4">
        <f>E21*H21</f>
        <v>0</v>
      </c>
      <c r="J21" s="4">
        <v>0</v>
      </c>
      <c r="K21" s="4">
        <f>E21*J21</f>
        <v>0</v>
      </c>
      <c r="L21" s="17">
        <v>0</v>
      </c>
      <c r="M21" s="17">
        <f>E21*L21</f>
        <v>0</v>
      </c>
      <c r="N21" s="17">
        <f>0</f>
        <v>0</v>
      </c>
      <c r="O21" s="17">
        <f>E21*N21</f>
        <v>0</v>
      </c>
      <c r="P21" s="11" t="s">
        <v>148</v>
      </c>
      <c r="Q21" s="11"/>
      <c r="R21" s="11" t="s">
        <v>149</v>
      </c>
      <c r="S21" s="11" t="s">
        <v>150</v>
      </c>
      <c r="T21" s="11" t="s">
        <v>151</v>
      </c>
      <c r="U21" s="11"/>
      <c r="V21" s="11"/>
      <c r="W21" s="11"/>
      <c r="X21" s="11"/>
      <c r="Y21" s="11"/>
      <c r="Z21" s="11"/>
      <c r="AA21" s="18">
        <v>21</v>
      </c>
      <c r="AB21" s="11" t="s">
        <v>73</v>
      </c>
    </row>
    <row r="22" spans="1:28" x14ac:dyDescent="0.25">
      <c r="B22" s="7">
        <v>1</v>
      </c>
      <c r="C22" s="5" t="s">
        <v>162</v>
      </c>
      <c r="E22" s="6">
        <v>1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x14ac:dyDescent="0.25">
      <c r="A23" s="7">
        <v>7</v>
      </c>
      <c r="B23" s="1" t="s">
        <v>165</v>
      </c>
      <c r="C23" s="2" t="s">
        <v>166</v>
      </c>
      <c r="D23" s="1" t="s">
        <v>68</v>
      </c>
      <c r="E23" s="3">
        <v>1</v>
      </c>
      <c r="F23" s="16">
        <v>0</v>
      </c>
      <c r="G23" s="16">
        <f t="shared" ref="G23:G35" si="0">E23*F23</f>
        <v>0</v>
      </c>
      <c r="H23" s="4">
        <v>0</v>
      </c>
      <c r="I23" s="4">
        <f t="shared" ref="I23:I35" si="1">E23*H23</f>
        <v>0</v>
      </c>
      <c r="J23" s="4">
        <v>0</v>
      </c>
      <c r="K23" s="4">
        <f t="shared" ref="K23:K35" si="2">E23*J23</f>
        <v>0</v>
      </c>
      <c r="L23" s="17">
        <v>0</v>
      </c>
      <c r="M23" s="17">
        <f t="shared" ref="M23:M35" si="3">E23*L23</f>
        <v>0</v>
      </c>
      <c r="N23" s="17">
        <f>0</f>
        <v>0</v>
      </c>
      <c r="O23" s="17">
        <f t="shared" ref="O23:O35" si="4">E23*N23</f>
        <v>0</v>
      </c>
      <c r="P23" s="11" t="s">
        <v>148</v>
      </c>
      <c r="Q23" s="11"/>
      <c r="R23" s="11" t="s">
        <v>149</v>
      </c>
      <c r="S23" s="11" t="s">
        <v>150</v>
      </c>
      <c r="T23" s="11" t="s">
        <v>151</v>
      </c>
      <c r="U23" s="11"/>
      <c r="V23" s="11"/>
      <c r="W23" s="11"/>
      <c r="X23" s="11"/>
      <c r="Y23" s="11"/>
      <c r="Z23" s="11"/>
      <c r="AA23" s="18">
        <v>21</v>
      </c>
      <c r="AB23" s="11" t="s">
        <v>73</v>
      </c>
    </row>
    <row r="24" spans="1:28" x14ac:dyDescent="0.25">
      <c r="A24" s="7">
        <v>8</v>
      </c>
      <c r="B24" s="1" t="s">
        <v>167</v>
      </c>
      <c r="C24" s="2" t="s">
        <v>168</v>
      </c>
      <c r="D24" s="1" t="s">
        <v>68</v>
      </c>
      <c r="E24" s="3">
        <v>7</v>
      </c>
      <c r="F24" s="16">
        <v>0</v>
      </c>
      <c r="G24" s="16">
        <f t="shared" si="0"/>
        <v>0</v>
      </c>
      <c r="H24" s="4">
        <v>1.4E-2</v>
      </c>
      <c r="I24" s="4">
        <f t="shared" si="1"/>
        <v>9.8000000000000004E-2</v>
      </c>
      <c r="J24" s="4">
        <v>0</v>
      </c>
      <c r="K24" s="4">
        <f t="shared" si="2"/>
        <v>0</v>
      </c>
      <c r="L24" s="17">
        <v>0</v>
      </c>
      <c r="M24" s="17">
        <f t="shared" si="3"/>
        <v>0</v>
      </c>
      <c r="N24" s="17">
        <f>0</f>
        <v>0</v>
      </c>
      <c r="O24" s="17">
        <f t="shared" si="4"/>
        <v>0</v>
      </c>
      <c r="P24" s="11" t="s">
        <v>148</v>
      </c>
      <c r="Q24" s="11"/>
      <c r="R24" s="11" t="s">
        <v>149</v>
      </c>
      <c r="S24" s="11" t="s">
        <v>150</v>
      </c>
      <c r="T24" s="11" t="s">
        <v>151</v>
      </c>
      <c r="U24" s="11"/>
      <c r="V24" s="11"/>
      <c r="W24" s="11"/>
      <c r="X24" s="11"/>
      <c r="Y24" s="11"/>
      <c r="Z24" s="11"/>
      <c r="AA24" s="18">
        <v>21</v>
      </c>
      <c r="AB24" s="11" t="s">
        <v>169</v>
      </c>
    </row>
    <row r="25" spans="1:28" x14ac:dyDescent="0.25">
      <c r="A25" s="7">
        <v>9</v>
      </c>
      <c r="B25" s="1" t="s">
        <v>170</v>
      </c>
      <c r="C25" s="2" t="s">
        <v>171</v>
      </c>
      <c r="D25" s="1" t="s">
        <v>68</v>
      </c>
      <c r="E25" s="3">
        <v>35</v>
      </c>
      <c r="F25" s="16">
        <v>0</v>
      </c>
      <c r="G25" s="16">
        <f t="shared" si="0"/>
        <v>0</v>
      </c>
      <c r="H25" s="4">
        <v>1.9E-2</v>
      </c>
      <c r="I25" s="4">
        <f t="shared" si="1"/>
        <v>0.66500000000000004</v>
      </c>
      <c r="J25" s="4">
        <v>0</v>
      </c>
      <c r="K25" s="4">
        <f t="shared" si="2"/>
        <v>0</v>
      </c>
      <c r="L25" s="17">
        <v>0</v>
      </c>
      <c r="M25" s="17">
        <f t="shared" si="3"/>
        <v>0</v>
      </c>
      <c r="N25" s="17">
        <f>0</f>
        <v>0</v>
      </c>
      <c r="O25" s="17">
        <f t="shared" si="4"/>
        <v>0</v>
      </c>
      <c r="P25" s="11" t="s">
        <v>148</v>
      </c>
      <c r="Q25" s="11"/>
      <c r="R25" s="11" t="s">
        <v>149</v>
      </c>
      <c r="S25" s="11" t="s">
        <v>150</v>
      </c>
      <c r="T25" s="11" t="s">
        <v>151</v>
      </c>
      <c r="U25" s="11"/>
      <c r="V25" s="11"/>
      <c r="W25" s="11"/>
      <c r="X25" s="11"/>
      <c r="Y25" s="11"/>
      <c r="Z25" s="11"/>
      <c r="AA25" s="18">
        <v>21</v>
      </c>
      <c r="AB25" s="11" t="s">
        <v>169</v>
      </c>
    </row>
    <row r="26" spans="1:28" x14ac:dyDescent="0.25">
      <c r="A26" s="7">
        <v>10</v>
      </c>
      <c r="B26" s="1" t="s">
        <v>172</v>
      </c>
      <c r="C26" s="2" t="s">
        <v>173</v>
      </c>
      <c r="D26" s="1" t="s">
        <v>68</v>
      </c>
      <c r="E26" s="3">
        <v>1</v>
      </c>
      <c r="F26" s="16">
        <v>0</v>
      </c>
      <c r="G26" s="16">
        <f t="shared" si="0"/>
        <v>0</v>
      </c>
      <c r="H26" s="4">
        <v>0.01</v>
      </c>
      <c r="I26" s="4">
        <f t="shared" si="1"/>
        <v>0.01</v>
      </c>
      <c r="J26" s="4">
        <v>0</v>
      </c>
      <c r="K26" s="4">
        <f t="shared" si="2"/>
        <v>0</v>
      </c>
      <c r="L26" s="17">
        <v>0</v>
      </c>
      <c r="M26" s="17">
        <f t="shared" si="3"/>
        <v>0</v>
      </c>
      <c r="N26" s="17">
        <f>0</f>
        <v>0</v>
      </c>
      <c r="O26" s="17">
        <f t="shared" si="4"/>
        <v>0</v>
      </c>
      <c r="P26" s="11" t="s">
        <v>148</v>
      </c>
      <c r="Q26" s="11"/>
      <c r="R26" s="11" t="s">
        <v>149</v>
      </c>
      <c r="S26" s="11" t="s">
        <v>150</v>
      </c>
      <c r="T26" s="11" t="s">
        <v>151</v>
      </c>
      <c r="U26" s="11"/>
      <c r="V26" s="11"/>
      <c r="W26" s="11"/>
      <c r="X26" s="11"/>
      <c r="Y26" s="11"/>
      <c r="Z26" s="11"/>
      <c r="AA26" s="18">
        <v>21</v>
      </c>
      <c r="AB26" s="11" t="s">
        <v>169</v>
      </c>
    </row>
    <row r="27" spans="1:28" x14ac:dyDescent="0.25">
      <c r="A27" s="7">
        <v>11</v>
      </c>
      <c r="B27" s="1" t="s">
        <v>174</v>
      </c>
      <c r="C27" s="2" t="s">
        <v>175</v>
      </c>
      <c r="D27" s="1" t="s">
        <v>68</v>
      </c>
      <c r="E27" s="3">
        <v>1</v>
      </c>
      <c r="F27" s="16">
        <v>0</v>
      </c>
      <c r="G27" s="16">
        <f t="shared" si="0"/>
        <v>0</v>
      </c>
      <c r="H27" s="4">
        <v>2.8000000000000001E-2</v>
      </c>
      <c r="I27" s="4">
        <f t="shared" si="1"/>
        <v>2.8000000000000001E-2</v>
      </c>
      <c r="J27" s="4">
        <v>0</v>
      </c>
      <c r="K27" s="4">
        <f t="shared" si="2"/>
        <v>0</v>
      </c>
      <c r="L27" s="17">
        <v>0</v>
      </c>
      <c r="M27" s="17">
        <f t="shared" si="3"/>
        <v>0</v>
      </c>
      <c r="N27" s="17">
        <f>0</f>
        <v>0</v>
      </c>
      <c r="O27" s="17">
        <f t="shared" si="4"/>
        <v>0</v>
      </c>
      <c r="P27" s="11" t="s">
        <v>148</v>
      </c>
      <c r="Q27" s="11"/>
      <c r="R27" s="11" t="s">
        <v>149</v>
      </c>
      <c r="S27" s="11" t="s">
        <v>150</v>
      </c>
      <c r="T27" s="11" t="s">
        <v>151</v>
      </c>
      <c r="U27" s="11"/>
      <c r="V27" s="11"/>
      <c r="W27" s="11"/>
      <c r="X27" s="11"/>
      <c r="Y27" s="11"/>
      <c r="Z27" s="11"/>
      <c r="AA27" s="18">
        <v>21</v>
      </c>
      <c r="AB27" s="11" t="s">
        <v>169</v>
      </c>
    </row>
    <row r="28" spans="1:28" x14ac:dyDescent="0.25">
      <c r="A28" s="7">
        <v>12</v>
      </c>
      <c r="B28" s="1" t="s">
        <v>176</v>
      </c>
      <c r="C28" s="2" t="s">
        <v>177</v>
      </c>
      <c r="D28" s="1" t="s">
        <v>68</v>
      </c>
      <c r="E28" s="3">
        <v>44</v>
      </c>
      <c r="F28" s="16">
        <v>0</v>
      </c>
      <c r="G28" s="16">
        <f t="shared" si="0"/>
        <v>0</v>
      </c>
      <c r="H28" s="4">
        <v>3.5999999999999997E-2</v>
      </c>
      <c r="I28" s="4">
        <f t="shared" si="1"/>
        <v>1.5839999999999999</v>
      </c>
      <c r="J28" s="4">
        <v>0</v>
      </c>
      <c r="K28" s="4">
        <f t="shared" si="2"/>
        <v>0</v>
      </c>
      <c r="L28" s="17">
        <v>0</v>
      </c>
      <c r="M28" s="17">
        <f t="shared" si="3"/>
        <v>0</v>
      </c>
      <c r="N28" s="17">
        <f>0</f>
        <v>0</v>
      </c>
      <c r="O28" s="17">
        <f t="shared" si="4"/>
        <v>0</v>
      </c>
      <c r="P28" s="11" t="s">
        <v>148</v>
      </c>
      <c r="Q28" s="11"/>
      <c r="R28" s="11" t="s">
        <v>149</v>
      </c>
      <c r="S28" s="11" t="s">
        <v>150</v>
      </c>
      <c r="T28" s="11" t="s">
        <v>151</v>
      </c>
      <c r="U28" s="11"/>
      <c r="V28" s="11"/>
      <c r="W28" s="11"/>
      <c r="X28" s="11"/>
      <c r="Y28" s="11"/>
      <c r="Z28" s="11"/>
      <c r="AA28" s="18">
        <v>21</v>
      </c>
      <c r="AB28" s="11" t="s">
        <v>169</v>
      </c>
    </row>
    <row r="29" spans="1:28" x14ac:dyDescent="0.25">
      <c r="A29" s="7">
        <v>13</v>
      </c>
      <c r="B29" s="1" t="s">
        <v>178</v>
      </c>
      <c r="C29" s="2" t="s">
        <v>179</v>
      </c>
      <c r="D29" s="1" t="s">
        <v>68</v>
      </c>
      <c r="E29" s="3">
        <v>9</v>
      </c>
      <c r="F29" s="16">
        <v>0</v>
      </c>
      <c r="G29" s="16">
        <f t="shared" si="0"/>
        <v>0</v>
      </c>
      <c r="H29" s="4">
        <v>2.3E-2</v>
      </c>
      <c r="I29" s="4">
        <f t="shared" si="1"/>
        <v>0.20699999999999999</v>
      </c>
      <c r="J29" s="4">
        <v>0</v>
      </c>
      <c r="K29" s="4">
        <f t="shared" si="2"/>
        <v>0</v>
      </c>
      <c r="L29" s="17">
        <v>0</v>
      </c>
      <c r="M29" s="17">
        <f t="shared" si="3"/>
        <v>0</v>
      </c>
      <c r="N29" s="17">
        <f>0</f>
        <v>0</v>
      </c>
      <c r="O29" s="17">
        <f t="shared" si="4"/>
        <v>0</v>
      </c>
      <c r="P29" s="11" t="s">
        <v>148</v>
      </c>
      <c r="Q29" s="11"/>
      <c r="R29" s="11" t="s">
        <v>149</v>
      </c>
      <c r="S29" s="11" t="s">
        <v>150</v>
      </c>
      <c r="T29" s="11" t="s">
        <v>151</v>
      </c>
      <c r="U29" s="11"/>
      <c r="V29" s="11"/>
      <c r="W29" s="11"/>
      <c r="X29" s="11"/>
      <c r="Y29" s="11"/>
      <c r="Z29" s="11"/>
      <c r="AA29" s="18">
        <v>21</v>
      </c>
      <c r="AB29" s="11" t="s">
        <v>169</v>
      </c>
    </row>
    <row r="30" spans="1:28" x14ac:dyDescent="0.25">
      <c r="A30" s="7">
        <v>14</v>
      </c>
      <c r="B30" s="1" t="s">
        <v>180</v>
      </c>
      <c r="C30" s="2" t="s">
        <v>181</v>
      </c>
      <c r="D30" s="1" t="s">
        <v>68</v>
      </c>
      <c r="E30" s="3">
        <v>3</v>
      </c>
      <c r="F30" s="16">
        <v>0</v>
      </c>
      <c r="G30" s="16">
        <f t="shared" si="0"/>
        <v>0</v>
      </c>
      <c r="H30" s="4">
        <v>0.01</v>
      </c>
      <c r="I30" s="4">
        <f t="shared" si="1"/>
        <v>0.03</v>
      </c>
      <c r="J30" s="4">
        <v>0</v>
      </c>
      <c r="K30" s="4">
        <f t="shared" si="2"/>
        <v>0</v>
      </c>
      <c r="L30" s="17">
        <v>0</v>
      </c>
      <c r="M30" s="17">
        <f t="shared" si="3"/>
        <v>0</v>
      </c>
      <c r="N30" s="17">
        <f>0</f>
        <v>0</v>
      </c>
      <c r="O30" s="17">
        <f t="shared" si="4"/>
        <v>0</v>
      </c>
      <c r="P30" s="11" t="s">
        <v>148</v>
      </c>
      <c r="Q30" s="11"/>
      <c r="R30" s="11" t="s">
        <v>149</v>
      </c>
      <c r="S30" s="11" t="s">
        <v>150</v>
      </c>
      <c r="T30" s="11" t="s">
        <v>151</v>
      </c>
      <c r="U30" s="11"/>
      <c r="V30" s="11"/>
      <c r="W30" s="11"/>
      <c r="X30" s="11"/>
      <c r="Y30" s="11"/>
      <c r="Z30" s="11"/>
      <c r="AA30" s="18">
        <v>21</v>
      </c>
      <c r="AB30" s="11" t="s">
        <v>169</v>
      </c>
    </row>
    <row r="31" spans="1:28" x14ac:dyDescent="0.25">
      <c r="A31" s="7">
        <v>15</v>
      </c>
      <c r="B31" s="1" t="s">
        <v>182</v>
      </c>
      <c r="C31" s="2" t="s">
        <v>183</v>
      </c>
      <c r="D31" s="1" t="s">
        <v>68</v>
      </c>
      <c r="E31" s="3">
        <v>3</v>
      </c>
      <c r="F31" s="16">
        <v>0</v>
      </c>
      <c r="G31" s="16">
        <f t="shared" si="0"/>
        <v>0</v>
      </c>
      <c r="H31" s="4">
        <v>1.6E-2</v>
      </c>
      <c r="I31" s="4">
        <f t="shared" si="1"/>
        <v>4.8000000000000001E-2</v>
      </c>
      <c r="J31" s="4">
        <v>0</v>
      </c>
      <c r="K31" s="4">
        <f t="shared" si="2"/>
        <v>0</v>
      </c>
      <c r="L31" s="17">
        <v>0</v>
      </c>
      <c r="M31" s="17">
        <f t="shared" si="3"/>
        <v>0</v>
      </c>
      <c r="N31" s="17">
        <f>0</f>
        <v>0</v>
      </c>
      <c r="O31" s="17">
        <f t="shared" si="4"/>
        <v>0</v>
      </c>
      <c r="P31" s="11" t="s">
        <v>148</v>
      </c>
      <c r="Q31" s="11"/>
      <c r="R31" s="11" t="s">
        <v>149</v>
      </c>
      <c r="S31" s="11" t="s">
        <v>150</v>
      </c>
      <c r="T31" s="11" t="s">
        <v>151</v>
      </c>
      <c r="U31" s="11"/>
      <c r="V31" s="11"/>
      <c r="W31" s="11"/>
      <c r="X31" s="11"/>
      <c r="Y31" s="11"/>
      <c r="Z31" s="11"/>
      <c r="AA31" s="18">
        <v>21</v>
      </c>
      <c r="AB31" s="11" t="s">
        <v>169</v>
      </c>
    </row>
    <row r="32" spans="1:28" x14ac:dyDescent="0.25">
      <c r="A32" s="7">
        <v>16</v>
      </c>
      <c r="B32" s="1" t="s">
        <v>184</v>
      </c>
      <c r="C32" s="2" t="s">
        <v>185</v>
      </c>
      <c r="D32" s="1" t="s">
        <v>68</v>
      </c>
      <c r="E32" s="3">
        <v>1</v>
      </c>
      <c r="F32" s="16">
        <v>0</v>
      </c>
      <c r="G32" s="16">
        <f t="shared" si="0"/>
        <v>0</v>
      </c>
      <c r="H32" s="4">
        <v>6.9000000000000006E-2</v>
      </c>
      <c r="I32" s="4">
        <f t="shared" si="1"/>
        <v>6.9000000000000006E-2</v>
      </c>
      <c r="J32" s="4">
        <v>0</v>
      </c>
      <c r="K32" s="4">
        <f t="shared" si="2"/>
        <v>0</v>
      </c>
      <c r="L32" s="17">
        <v>0</v>
      </c>
      <c r="M32" s="17">
        <f t="shared" si="3"/>
        <v>0</v>
      </c>
      <c r="N32" s="17">
        <f>0</f>
        <v>0</v>
      </c>
      <c r="O32" s="17">
        <f t="shared" si="4"/>
        <v>0</v>
      </c>
      <c r="P32" s="11" t="s">
        <v>148</v>
      </c>
      <c r="Q32" s="11"/>
      <c r="R32" s="11" t="s">
        <v>149</v>
      </c>
      <c r="S32" s="11" t="s">
        <v>150</v>
      </c>
      <c r="T32" s="11" t="s">
        <v>151</v>
      </c>
      <c r="U32" s="11"/>
      <c r="V32" s="11"/>
      <c r="W32" s="11"/>
      <c r="X32" s="11"/>
      <c r="Y32" s="11"/>
      <c r="Z32" s="11"/>
      <c r="AA32" s="18">
        <v>21</v>
      </c>
      <c r="AB32" s="11" t="s">
        <v>169</v>
      </c>
    </row>
    <row r="33" spans="1:28" x14ac:dyDescent="0.25">
      <c r="A33" s="7">
        <v>17</v>
      </c>
      <c r="B33" s="1" t="s">
        <v>186</v>
      </c>
      <c r="C33" s="2" t="s">
        <v>187</v>
      </c>
      <c r="D33" s="1" t="s">
        <v>68</v>
      </c>
      <c r="E33" s="3">
        <v>1</v>
      </c>
      <c r="F33" s="16">
        <v>0</v>
      </c>
      <c r="G33" s="16">
        <f t="shared" si="0"/>
        <v>0</v>
      </c>
      <c r="H33" s="4">
        <v>6.3E-2</v>
      </c>
      <c r="I33" s="4">
        <f t="shared" si="1"/>
        <v>6.3E-2</v>
      </c>
      <c r="J33" s="4">
        <v>0</v>
      </c>
      <c r="K33" s="4">
        <f t="shared" si="2"/>
        <v>0</v>
      </c>
      <c r="L33" s="17">
        <v>0</v>
      </c>
      <c r="M33" s="17">
        <f t="shared" si="3"/>
        <v>0</v>
      </c>
      <c r="N33" s="17">
        <f>0</f>
        <v>0</v>
      </c>
      <c r="O33" s="17">
        <f t="shared" si="4"/>
        <v>0</v>
      </c>
      <c r="P33" s="11" t="s">
        <v>148</v>
      </c>
      <c r="Q33" s="11"/>
      <c r="R33" s="11" t="s">
        <v>149</v>
      </c>
      <c r="S33" s="11" t="s">
        <v>150</v>
      </c>
      <c r="T33" s="11" t="s">
        <v>151</v>
      </c>
      <c r="U33" s="11"/>
      <c r="V33" s="11"/>
      <c r="W33" s="11"/>
      <c r="X33" s="11"/>
      <c r="Y33" s="11"/>
      <c r="Z33" s="11"/>
      <c r="AA33" s="18">
        <v>21</v>
      </c>
      <c r="AB33" s="11" t="s">
        <v>169</v>
      </c>
    </row>
    <row r="34" spans="1:28" x14ac:dyDescent="0.25">
      <c r="A34" s="7">
        <v>18</v>
      </c>
      <c r="B34" s="1" t="s">
        <v>188</v>
      </c>
      <c r="C34" s="2" t="s">
        <v>189</v>
      </c>
      <c r="D34" s="1" t="s">
        <v>68</v>
      </c>
      <c r="E34" s="3">
        <v>1</v>
      </c>
      <c r="F34" s="16">
        <v>0</v>
      </c>
      <c r="G34" s="16">
        <f t="shared" si="0"/>
        <v>0</v>
      </c>
      <c r="H34" s="4">
        <v>6.0000000000000001E-3</v>
      </c>
      <c r="I34" s="4">
        <f t="shared" si="1"/>
        <v>6.0000000000000001E-3</v>
      </c>
      <c r="J34" s="4">
        <v>0</v>
      </c>
      <c r="K34" s="4">
        <f t="shared" si="2"/>
        <v>0</v>
      </c>
      <c r="L34" s="17">
        <v>0</v>
      </c>
      <c r="M34" s="17">
        <f t="shared" si="3"/>
        <v>0</v>
      </c>
      <c r="N34" s="17">
        <f>0</f>
        <v>0</v>
      </c>
      <c r="O34" s="17">
        <f t="shared" si="4"/>
        <v>0</v>
      </c>
      <c r="P34" s="11" t="s">
        <v>148</v>
      </c>
      <c r="Q34" s="11"/>
      <c r="R34" s="11" t="s">
        <v>149</v>
      </c>
      <c r="S34" s="11" t="s">
        <v>150</v>
      </c>
      <c r="T34" s="11" t="s">
        <v>151</v>
      </c>
      <c r="U34" s="11"/>
      <c r="V34" s="11"/>
      <c r="W34" s="11"/>
      <c r="X34" s="11"/>
      <c r="Y34" s="11"/>
      <c r="Z34" s="11"/>
      <c r="AA34" s="18">
        <v>21</v>
      </c>
      <c r="AB34" s="11" t="s">
        <v>169</v>
      </c>
    </row>
    <row r="35" spans="1:28" x14ac:dyDescent="0.25">
      <c r="A35" s="7">
        <v>19</v>
      </c>
      <c r="B35" s="1" t="s">
        <v>190</v>
      </c>
      <c r="C35" s="2" t="s">
        <v>191</v>
      </c>
      <c r="D35" s="1" t="s">
        <v>82</v>
      </c>
      <c r="E35" s="3">
        <v>113.4</v>
      </c>
      <c r="F35" s="16">
        <v>0</v>
      </c>
      <c r="G35" s="16">
        <f t="shared" si="0"/>
        <v>0</v>
      </c>
      <c r="H35" s="4">
        <v>1E-3</v>
      </c>
      <c r="I35" s="4">
        <f t="shared" si="1"/>
        <v>0.11340000000000001</v>
      </c>
      <c r="J35" s="4">
        <v>0</v>
      </c>
      <c r="K35" s="4">
        <f t="shared" si="2"/>
        <v>0</v>
      </c>
      <c r="L35" s="17">
        <v>0</v>
      </c>
      <c r="M35" s="17">
        <f t="shared" si="3"/>
        <v>0</v>
      </c>
      <c r="N35" s="17">
        <f>0</f>
        <v>0</v>
      </c>
      <c r="O35" s="17">
        <f t="shared" si="4"/>
        <v>0</v>
      </c>
      <c r="P35" s="11" t="s">
        <v>148</v>
      </c>
      <c r="Q35" s="11"/>
      <c r="R35" s="11" t="s">
        <v>149</v>
      </c>
      <c r="S35" s="11" t="s">
        <v>150</v>
      </c>
      <c r="T35" s="11" t="s">
        <v>151</v>
      </c>
      <c r="U35" s="11"/>
      <c r="V35" s="11"/>
      <c r="W35" s="11"/>
      <c r="X35" s="11"/>
      <c r="Y35" s="11"/>
      <c r="Z35" s="11"/>
      <c r="AA35" s="18">
        <v>21</v>
      </c>
      <c r="AB35" s="11" t="s">
        <v>169</v>
      </c>
    </row>
    <row r="36" spans="1:28" x14ac:dyDescent="0.25">
      <c r="B36" s="7">
        <v>1</v>
      </c>
      <c r="C36" s="5" t="s">
        <v>92</v>
      </c>
      <c r="E36" s="6">
        <v>113.4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x14ac:dyDescent="0.25">
      <c r="A37" s="7">
        <v>20</v>
      </c>
      <c r="B37" s="1" t="s">
        <v>192</v>
      </c>
      <c r="C37" s="2" t="s">
        <v>193</v>
      </c>
      <c r="D37" s="1" t="s">
        <v>123</v>
      </c>
      <c r="E37" s="3">
        <f>Z37*IF(V37="cenik_cast",IF(U37="hmoty",SUMIF(T:T,Y37,I:I),IF(U37="cena_hmot",SUMIF(T:T,Y37,M:M)/1000,SUMIF(T:T,Y37,G:G)/1000)),IF(V37="cenik",IF(U37="hmoty",SUMIF(S:S,X37,I:I),IF(U37="cena_hmot",SUMIF(S:S,X37,M:M)/1000,SUMIF(S:S,X37,G:G)/1000)),IF(U37="hmoty",SUMIF(R:R,W37,I:I),IF(U37="cena_hmot",SUMIF(R:R,W37,M:M)/1000,SUMIF(R:R,W37,G:G)/1000))))</f>
        <v>3.2850319919999995</v>
      </c>
      <c r="F37" s="16">
        <v>0</v>
      </c>
      <c r="G37" s="16">
        <f>E37*F37</f>
        <v>0</v>
      </c>
      <c r="H37" s="4">
        <v>0</v>
      </c>
      <c r="I37" s="4">
        <f>E37*H37</f>
        <v>0</v>
      </c>
      <c r="J37" s="4">
        <v>0</v>
      </c>
      <c r="K37" s="4">
        <f>E37*J37</f>
        <v>0</v>
      </c>
      <c r="L37" s="17">
        <v>0</v>
      </c>
      <c r="M37" s="17">
        <f>E37*L37</f>
        <v>0</v>
      </c>
      <c r="N37" s="17">
        <f>0</f>
        <v>0</v>
      </c>
      <c r="O37" s="17">
        <f>E37*N37</f>
        <v>0</v>
      </c>
      <c r="P37" s="11" t="s">
        <v>148</v>
      </c>
      <c r="Q37" s="11"/>
      <c r="R37" s="11"/>
      <c r="S37" s="11"/>
      <c r="T37" s="11"/>
      <c r="U37" s="11" t="s">
        <v>135</v>
      </c>
      <c r="V37" s="11" t="s">
        <v>194</v>
      </c>
      <c r="W37" s="11" t="s">
        <v>149</v>
      </c>
      <c r="X37" s="11" t="s">
        <v>150</v>
      </c>
      <c r="Y37" s="11" t="s">
        <v>151</v>
      </c>
      <c r="Z37" s="12">
        <v>1</v>
      </c>
      <c r="AA37" s="18">
        <v>21</v>
      </c>
      <c r="AB37" s="11" t="s">
        <v>73</v>
      </c>
    </row>
    <row r="38" spans="1:28" ht="18.75" customHeight="1" x14ac:dyDescent="0.25">
      <c r="A38" s="19" t="s">
        <v>21</v>
      </c>
      <c r="B38" s="15" t="s">
        <v>195</v>
      </c>
      <c r="C38" s="15"/>
      <c r="D38" s="15"/>
      <c r="E38" s="15"/>
      <c r="F38" s="15"/>
      <c r="G38" s="20">
        <f>SUMIF($P:$P,$Q38,G:G)</f>
        <v>0</v>
      </c>
      <c r="H38" s="15"/>
      <c r="I38" s="21">
        <f>SUMIF($P:$P,$Q38,I:I)</f>
        <v>3.2850319919999995</v>
      </c>
      <c r="J38" s="15"/>
      <c r="K38" s="21">
        <f>SUMIF($P:$P,$Q38,K:K)</f>
        <v>0</v>
      </c>
      <c r="L38" s="15"/>
      <c r="M38" s="22">
        <f>SUMIF($P:$P,$Q38,M:M)</f>
        <v>0</v>
      </c>
      <c r="N38" s="15"/>
      <c r="O38" s="22">
        <f>SUMIF($P:$P,$Q38,O:O)</f>
        <v>0</v>
      </c>
      <c r="P38" s="11" t="s">
        <v>21</v>
      </c>
      <c r="Q38" s="11" t="s">
        <v>148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spans="1:28" ht="12.75" customHeight="1" x14ac:dyDescent="0.25"/>
    <row r="40" spans="1:28" ht="18.75" customHeight="1" x14ac:dyDescent="0.25">
      <c r="A40" s="15"/>
      <c r="B40" s="15" t="s">
        <v>196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 x14ac:dyDescent="0.25">
      <c r="A41" s="7">
        <v>21</v>
      </c>
      <c r="B41" s="1" t="s">
        <v>197</v>
      </c>
      <c r="C41" s="2" t="s">
        <v>198</v>
      </c>
      <c r="D41" s="1" t="s">
        <v>108</v>
      </c>
      <c r="E41" s="3">
        <v>154.5</v>
      </c>
      <c r="F41" s="16">
        <v>0</v>
      </c>
      <c r="G41" s="16">
        <f>E41*F41</f>
        <v>0</v>
      </c>
      <c r="H41" s="4">
        <v>5.0000000000000001E-4</v>
      </c>
      <c r="I41" s="4">
        <f>E41*H41</f>
        <v>7.7249999999999999E-2</v>
      </c>
      <c r="J41" s="4">
        <v>0</v>
      </c>
      <c r="K41" s="4">
        <f>E41*J41</f>
        <v>0</v>
      </c>
      <c r="L41" s="17">
        <v>0</v>
      </c>
      <c r="M41" s="17">
        <f>E41*L41</f>
        <v>0</v>
      </c>
      <c r="N41" s="17">
        <f>0</f>
        <v>0</v>
      </c>
      <c r="O41" s="17">
        <f>E41*N41</f>
        <v>0</v>
      </c>
      <c r="P41" s="11" t="s">
        <v>199</v>
      </c>
      <c r="Q41" s="11"/>
      <c r="R41" s="11" t="s">
        <v>149</v>
      </c>
      <c r="S41" s="11" t="s">
        <v>200</v>
      </c>
      <c r="T41" s="11" t="s">
        <v>201</v>
      </c>
      <c r="U41" s="11"/>
      <c r="V41" s="11"/>
      <c r="W41" s="11"/>
      <c r="X41" s="11"/>
      <c r="Y41" s="11"/>
      <c r="Z41" s="11"/>
      <c r="AA41" s="18">
        <v>21</v>
      </c>
      <c r="AB41" s="11" t="s">
        <v>73</v>
      </c>
    </row>
    <row r="42" spans="1:28" x14ac:dyDescent="0.25">
      <c r="B42" s="7">
        <v>1</v>
      </c>
      <c r="C42" s="5" t="s">
        <v>202</v>
      </c>
      <c r="E42" s="6">
        <v>154.5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spans="1:28" x14ac:dyDescent="0.25">
      <c r="A43" s="7">
        <v>22</v>
      </c>
      <c r="B43" s="1" t="s">
        <v>203</v>
      </c>
      <c r="C43" s="2" t="s">
        <v>204</v>
      </c>
      <c r="D43" s="1" t="s">
        <v>123</v>
      </c>
      <c r="E43" s="3">
        <f>Z43*IF(V43="cenik_cast",IF(U43="hmoty",SUMIF(T:T,Y43,I:I),IF(U43="cena_hmot",SUMIF(T:T,Y43,M:M)/1000,SUMIF(T:T,Y43,G:G)/1000)),IF(V43="cenik",IF(U43="hmoty",SUMIF(S:S,X43,I:I),IF(U43="cena_hmot",SUMIF(S:S,X43,M:M)/1000,SUMIF(S:S,X43,G:G)/1000)),IF(U43="hmoty",SUMIF(R:R,W43,I:I),IF(U43="cena_hmot",SUMIF(R:R,W43,M:M)/1000,SUMIF(R:R,W43,G:G)/1000))))</f>
        <v>7.7249999999999999E-2</v>
      </c>
      <c r="F43" s="16">
        <v>0</v>
      </c>
      <c r="G43" s="16">
        <f>E43*F43</f>
        <v>0</v>
      </c>
      <c r="H43" s="4">
        <v>0</v>
      </c>
      <c r="I43" s="4">
        <f>E43*H43</f>
        <v>0</v>
      </c>
      <c r="J43" s="4">
        <v>0</v>
      </c>
      <c r="K43" s="4">
        <f>E43*J43</f>
        <v>0</v>
      </c>
      <c r="L43" s="17">
        <v>0</v>
      </c>
      <c r="M43" s="17">
        <f>E43*L43</f>
        <v>0</v>
      </c>
      <c r="N43" s="17">
        <f>0</f>
        <v>0</v>
      </c>
      <c r="O43" s="17">
        <f>E43*N43</f>
        <v>0</v>
      </c>
      <c r="P43" s="11" t="s">
        <v>199</v>
      </c>
      <c r="Q43" s="11"/>
      <c r="R43" s="11"/>
      <c r="S43" s="11"/>
      <c r="T43" s="11"/>
      <c r="U43" s="11" t="s">
        <v>135</v>
      </c>
      <c r="V43" s="11" t="s">
        <v>205</v>
      </c>
      <c r="W43" s="11" t="s">
        <v>149</v>
      </c>
      <c r="X43" s="11" t="s">
        <v>200</v>
      </c>
      <c r="Y43" s="11" t="s">
        <v>201</v>
      </c>
      <c r="Z43" s="12">
        <v>1</v>
      </c>
      <c r="AA43" s="18">
        <v>21</v>
      </c>
      <c r="AB43" s="11" t="s">
        <v>73</v>
      </c>
    </row>
    <row r="44" spans="1:28" ht="18.75" customHeight="1" x14ac:dyDescent="0.25">
      <c r="A44" s="19" t="s">
        <v>21</v>
      </c>
      <c r="B44" s="15" t="s">
        <v>206</v>
      </c>
      <c r="C44" s="15"/>
      <c r="D44" s="15"/>
      <c r="E44" s="15"/>
      <c r="F44" s="15"/>
      <c r="G44" s="20">
        <f>SUMIF($P:$P,$Q44,G:G)</f>
        <v>0</v>
      </c>
      <c r="H44" s="15"/>
      <c r="I44" s="21">
        <f>SUMIF($P:$P,$Q44,I:I)</f>
        <v>7.7249999999999999E-2</v>
      </c>
      <c r="J44" s="15"/>
      <c r="K44" s="21">
        <f>SUMIF($P:$P,$Q44,K:K)</f>
        <v>0</v>
      </c>
      <c r="L44" s="15"/>
      <c r="M44" s="22">
        <f>SUMIF($P:$P,$Q44,M:M)</f>
        <v>0</v>
      </c>
      <c r="N44" s="15"/>
      <c r="O44" s="22">
        <f>SUMIF($P:$P,$Q44,O:O)</f>
        <v>0</v>
      </c>
      <c r="P44" s="11" t="s">
        <v>21</v>
      </c>
      <c r="Q44" s="11" t="s">
        <v>199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spans="1:28" ht="12.75" customHeight="1" thickBot="1" x14ac:dyDescent="0.3"/>
    <row r="46" spans="1:28" ht="18.75" customHeight="1" x14ac:dyDescent="0.25">
      <c r="A46" s="23" t="s">
        <v>21</v>
      </c>
      <c r="B46" s="24"/>
      <c r="C46" s="24"/>
      <c r="D46" s="24"/>
      <c r="E46" s="24"/>
      <c r="F46" s="24"/>
      <c r="G46" s="25">
        <f>SUMIF($P:$P,"S",G:G)</f>
        <v>0</v>
      </c>
      <c r="H46" s="24"/>
      <c r="I46" s="26">
        <f>SUMIF($P:$P,"S",I:I)</f>
        <v>3.3622819919999993</v>
      </c>
      <c r="J46" s="24"/>
      <c r="K46" s="26">
        <f>SUMIF($P:$P,"S",K:K)</f>
        <v>0</v>
      </c>
      <c r="L46" s="24"/>
      <c r="M46" s="27">
        <f>SUMIF($P:$P,"S",M:M)</f>
        <v>0</v>
      </c>
      <c r="N46" s="24"/>
      <c r="O46" s="27">
        <f>SUMIF($P:$P,"S",O:O)</f>
        <v>0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9" spans="1:5" ht="18.75" customHeight="1" thickBot="1" x14ac:dyDescent="0.3">
      <c r="A49" s="54" t="s">
        <v>138</v>
      </c>
      <c r="B49" s="54"/>
      <c r="C49" s="54"/>
      <c r="D49" s="54"/>
      <c r="E49" s="54"/>
    </row>
    <row r="50" spans="1:5" x14ac:dyDescent="0.25">
      <c r="B50" s="1" t="s">
        <v>207</v>
      </c>
      <c r="C50" s="55" t="s">
        <v>208</v>
      </c>
      <c r="D50" s="55"/>
      <c r="E50" s="16">
        <f>$G$38</f>
        <v>0</v>
      </c>
    </row>
    <row r="51" spans="1:5" ht="13.8" thickBot="1" x14ac:dyDescent="0.3">
      <c r="B51" s="1" t="s">
        <v>209</v>
      </c>
      <c r="C51" s="56" t="s">
        <v>210</v>
      </c>
      <c r="D51" s="56"/>
      <c r="E51" s="16">
        <f>$G$44</f>
        <v>0</v>
      </c>
    </row>
    <row r="52" spans="1:5" ht="18.75" customHeight="1" x14ac:dyDescent="0.25">
      <c r="A52" s="23" t="s">
        <v>21</v>
      </c>
      <c r="B52" s="24"/>
      <c r="C52" s="24"/>
      <c r="D52" s="24"/>
      <c r="E52" s="25">
        <f>SUM($E$50:$E$51)</f>
        <v>0</v>
      </c>
    </row>
  </sheetData>
  <mergeCells count="19">
    <mergeCell ref="J7:K7"/>
    <mergeCell ref="L7:M7"/>
    <mergeCell ref="N7:O7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A49:E49"/>
    <mergeCell ref="C50:D50"/>
    <mergeCell ref="C51:D51"/>
    <mergeCell ref="F7:G7"/>
    <mergeCell ref="H7:I7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podminky</vt:lpstr>
      <vt:lpstr>100-14-04-02</vt:lpstr>
      <vt:lpstr>100-14-04-02-HSV</vt:lpstr>
      <vt:lpstr>100-14-04-02-PSV</vt:lpstr>
      <vt:lpstr>podminky!Názvy_tisku</vt:lpstr>
      <vt:lpstr>'100-14-04-02'!Oblast_tisku</vt:lpstr>
      <vt:lpstr>'100-14-04-02-HSV'!Oblast_tisku</vt:lpstr>
      <vt:lpstr>'100-14-04-02-PSV'!Oblast_tisku</vt:lpstr>
      <vt:lpstr>podminky!Oblast_tisku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JK</cp:lastModifiedBy>
  <dcterms:created xsi:type="dcterms:W3CDTF">2014-04-08T17:47:20Z</dcterms:created>
  <dcterms:modified xsi:type="dcterms:W3CDTF">2014-04-09T07:47:43Z</dcterms:modified>
</cp:coreProperties>
</file>